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13_ncr:1_{FE209446-5CD7-46F2-ACDC-CB3C6545FD6F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Computation" sheetId="6" r:id="rId1"/>
    <sheet name="P&amp;L" sheetId="2" r:id="rId2"/>
    <sheet name="BS" sheetId="3" r:id="rId3"/>
    <sheet name="Cap. &amp; Dep.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3" i="2" l="1"/>
  <c r="I18" i="6"/>
  <c r="I33" i="6" l="1"/>
  <c r="I35" i="6" s="1"/>
  <c r="I11" i="6" s="1"/>
  <c r="C15" i="3"/>
  <c r="C19" i="3"/>
  <c r="D10" i="4"/>
  <c r="E53" i="6"/>
  <c r="E19" i="3"/>
  <c r="J23" i="4" l="1"/>
  <c r="E22" i="3" s="1"/>
  <c r="E23" i="4"/>
  <c r="E14" i="3" s="1"/>
  <c r="D7" i="4"/>
  <c r="D11" i="2" l="1"/>
  <c r="F31" i="3"/>
  <c r="J30" i="4" s="1"/>
  <c r="F26" i="3"/>
  <c r="J25" i="4" s="1"/>
  <c r="F41" i="6"/>
  <c r="A1" i="2"/>
  <c r="B10" i="2" l="1"/>
  <c r="I15" i="4"/>
  <c r="I48" i="6" l="1"/>
  <c r="I19" i="6" l="1"/>
  <c r="H54" i="6" l="1"/>
  <c r="I15" i="6" s="1"/>
  <c r="E54" i="6"/>
  <c r="I13" i="6"/>
  <c r="I41" i="6"/>
  <c r="E20" i="3" l="1"/>
  <c r="F22" i="3" s="1"/>
  <c r="A1" i="3" l="1"/>
  <c r="B2" i="4" s="1"/>
  <c r="A3" i="3" l="1"/>
  <c r="A2" i="3" l="1"/>
  <c r="F15" i="3" l="1"/>
  <c r="G16" i="4"/>
  <c r="F16" i="4"/>
  <c r="E16" i="4"/>
  <c r="D16" i="4"/>
  <c r="H15" i="4"/>
  <c r="I16" i="4" l="1"/>
  <c r="B16" i="2" s="1"/>
  <c r="J15" i="4"/>
  <c r="H16" i="4"/>
  <c r="E10" i="3" s="1"/>
  <c r="J16" i="4" l="1"/>
  <c r="E11" i="3"/>
  <c r="F11" i="3" l="1"/>
  <c r="F24" i="3" l="1"/>
  <c r="D12" i="2" l="1"/>
  <c r="B11" i="2" l="1"/>
  <c r="D27" i="2"/>
  <c r="B26" i="2" s="1"/>
  <c r="F42" i="6" l="1"/>
  <c r="I42" i="6" s="1"/>
  <c r="B27" i="2"/>
  <c r="I12" i="6" l="1"/>
  <c r="I14" i="6" s="1"/>
  <c r="I16" i="6" l="1"/>
  <c r="I17" i="6" s="1"/>
  <c r="E18" i="6" l="1"/>
  <c r="D8" i="4"/>
  <c r="D9" i="4" s="1"/>
  <c r="D11" i="4" s="1"/>
  <c r="B10" i="3" s="1"/>
  <c r="C10" i="3" s="1"/>
  <c r="C24" i="3" s="1"/>
  <c r="F25" i="3" s="1"/>
  <c r="I20" i="6" l="1"/>
  <c r="I21" i="6" l="1"/>
  <c r="I22" i="6" s="1"/>
  <c r="I23" i="6" s="1"/>
  <c r="I24" i="6" s="1"/>
  <c r="I27" i="6" l="1"/>
  <c r="I28" i="6" s="1"/>
</calcChain>
</file>

<file path=xl/sharedStrings.xml><?xml version="1.0" encoding="utf-8"?>
<sst xmlns="http://schemas.openxmlformats.org/spreadsheetml/2006/main" count="179" uniqueCount="152">
  <si>
    <t>Tax Liability</t>
  </si>
  <si>
    <t>Total Tax Liability</t>
  </si>
  <si>
    <t>Total Income</t>
  </si>
  <si>
    <t>Particulars</t>
  </si>
  <si>
    <t>Amount</t>
  </si>
  <si>
    <t>To Opening Stock</t>
  </si>
  <si>
    <t>To Purchases</t>
  </si>
  <si>
    <t>To Gross Profit</t>
  </si>
  <si>
    <t>To Printing &amp; Stationary</t>
  </si>
  <si>
    <t>To Misc. Charges</t>
  </si>
  <si>
    <t>To Net Profit</t>
  </si>
  <si>
    <t>By Closing Stock</t>
  </si>
  <si>
    <t>By Gross Profit</t>
  </si>
  <si>
    <t>BALANCE SHEET</t>
  </si>
  <si>
    <t>LIABILITIES</t>
  </si>
  <si>
    <t>ASSETS</t>
  </si>
  <si>
    <t>Opening Balance</t>
  </si>
  <si>
    <t>Add : Introduction</t>
  </si>
  <si>
    <t>Add : Profit (C.Y.)</t>
  </si>
  <si>
    <t>Less : Drawings</t>
  </si>
  <si>
    <t>Fixed Assets</t>
  </si>
  <si>
    <t>Deposits &amp; Investments</t>
  </si>
  <si>
    <t>Current Assets</t>
  </si>
  <si>
    <t>Stock in Trade</t>
  </si>
  <si>
    <t>Sundry Debtors</t>
  </si>
  <si>
    <t>Sundry Creditors</t>
  </si>
  <si>
    <t>Capital A/c</t>
  </si>
  <si>
    <t>Annexure - 1</t>
  </si>
  <si>
    <t>Amount (Rs.)</t>
  </si>
  <si>
    <t>Total</t>
  </si>
  <si>
    <t>Closing Balance</t>
  </si>
  <si>
    <t>Schedule of Depreciation as per Income Tax Act, 1961</t>
  </si>
  <si>
    <t>Rate</t>
  </si>
  <si>
    <t>Opening WDV (Rs.)</t>
  </si>
  <si>
    <t>Addition for more than 180 days (Rs.)</t>
  </si>
  <si>
    <t>Addition for less than 180 days (Rs.)</t>
  </si>
  <si>
    <t>Deletion (Rs.)</t>
  </si>
  <si>
    <t>Total (Rs.)</t>
  </si>
  <si>
    <t>Depreciation (Rs.)</t>
  </si>
  <si>
    <t>Closing WDV (Rs.)</t>
  </si>
  <si>
    <t>Furniture &amp; Fixtures</t>
  </si>
  <si>
    <t>Annexure - 2</t>
  </si>
  <si>
    <t>Details (Rs.)</t>
  </si>
  <si>
    <t>Gross Block (Anx.-2)</t>
  </si>
  <si>
    <t>Less : Dep. (Anx.-2)</t>
  </si>
  <si>
    <t>(Anx.-1)</t>
  </si>
  <si>
    <t>To Bank Charges &amp; Interest</t>
  </si>
  <si>
    <t>To Staff Welfare</t>
  </si>
  <si>
    <t>Other Assets</t>
  </si>
  <si>
    <t>To Salary &amp; Wages</t>
  </si>
  <si>
    <t>By Sales</t>
  </si>
  <si>
    <t>Current Liabilities</t>
  </si>
  <si>
    <t>Father's Name      :</t>
  </si>
  <si>
    <t xml:space="preserve">DOB                    :         </t>
  </si>
  <si>
    <t xml:space="preserve">PAN                     :        </t>
  </si>
  <si>
    <t>Individual</t>
  </si>
  <si>
    <t>Tax Summary (Amount in 'Rs.')</t>
  </si>
  <si>
    <t>Gross Total Income</t>
  </si>
  <si>
    <t>Nature of Business</t>
  </si>
  <si>
    <t>Business Code</t>
  </si>
  <si>
    <t>Trade Name</t>
  </si>
  <si>
    <t>Digital Transaction</t>
  </si>
  <si>
    <t>Non-Digital Transaction</t>
  </si>
  <si>
    <t>Total Amount</t>
  </si>
  <si>
    <t>Gross Receipts</t>
  </si>
  <si>
    <t>Income u/s-44AD</t>
  </si>
  <si>
    <t>OTHER SOURCES</t>
  </si>
  <si>
    <t>BUSINESS &amp; PROFESSION</t>
  </si>
  <si>
    <t>DETAILS OF INCOME</t>
  </si>
  <si>
    <t>Interest from Savings Bank A/c</t>
  </si>
  <si>
    <t>DEDUCTIONS</t>
  </si>
  <si>
    <t>Section</t>
  </si>
  <si>
    <t>Deductible Amount</t>
  </si>
  <si>
    <t>80C</t>
  </si>
  <si>
    <t>80TTA</t>
  </si>
  <si>
    <t>Total Income (Rounded-Off)</t>
  </si>
  <si>
    <t>Tax Liability without Cess</t>
  </si>
  <si>
    <t>Less : Total Deductions</t>
  </si>
  <si>
    <t>Add : Cess @ 4%</t>
  </si>
  <si>
    <t>Less : Prepaid Taxes</t>
  </si>
  <si>
    <t>Tax Payable / (Refundable)</t>
  </si>
  <si>
    <t>Tax Payable / (Refundable) Rounded-Off</t>
  </si>
  <si>
    <t>SCHEDULES FORMING PART OF BALANCE SHEET</t>
  </si>
  <si>
    <t>Aadhar                      :</t>
  </si>
  <si>
    <t xml:space="preserve">Status                        : </t>
  </si>
  <si>
    <t>Income from Business &amp; Profession</t>
  </si>
  <si>
    <t>Income Other Sources</t>
  </si>
  <si>
    <t>Total Income Taxable at special rate</t>
  </si>
  <si>
    <t xml:space="preserve">Total Income Taxable as per slab rate </t>
  </si>
  <si>
    <t>Tax Liability (Total)</t>
  </si>
  <si>
    <t>Income Type</t>
  </si>
  <si>
    <t>Presumptive Income u/s-44AD</t>
  </si>
  <si>
    <t>To Mobile &amp; Wi-Fi</t>
  </si>
  <si>
    <t>Proprietor's Fund</t>
  </si>
  <si>
    <t>(Proprietor)</t>
  </si>
  <si>
    <t>Interest from Deposits</t>
  </si>
  <si>
    <t>Source of Income</t>
  </si>
  <si>
    <t>Secured Loans</t>
  </si>
  <si>
    <t>Unsecured Loans</t>
  </si>
  <si>
    <t>Annexure - 3</t>
  </si>
  <si>
    <t>Bank/Institutions</t>
  </si>
  <si>
    <t>Annexure - 4</t>
  </si>
  <si>
    <t>Investments &amp; Deposits</t>
  </si>
  <si>
    <t>Capital Account</t>
  </si>
  <si>
    <t>Cash &amp; Bank</t>
  </si>
  <si>
    <t>Computation of Income (ITR - 3)</t>
  </si>
  <si>
    <t>09027</t>
  </si>
  <si>
    <t>Wholesale &amp; Retail Sale</t>
  </si>
  <si>
    <t>By Direct Income</t>
  </si>
  <si>
    <t>To Accounting Charges</t>
  </si>
  <si>
    <t>To Audit Fee</t>
  </si>
  <si>
    <t>To Conveyance &amp; Travelling</t>
  </si>
  <si>
    <t>To Electricity &amp; Fuel</t>
  </si>
  <si>
    <t>To Loading &amp; Unloading</t>
  </si>
  <si>
    <t>To Rent (Shop &amp; Godown)</t>
  </si>
  <si>
    <t>To Vehicle Running &amp; Maintenance</t>
  </si>
  <si>
    <t>By Indirect Income</t>
  </si>
  <si>
    <t>To Depreciation</t>
  </si>
  <si>
    <t>Security Deposit : Birla</t>
  </si>
  <si>
    <t>Security Deposit : Dalmia</t>
  </si>
  <si>
    <t>Security Deposit : RCCPL</t>
  </si>
  <si>
    <t>Cash in Hand</t>
  </si>
  <si>
    <t>CBI</t>
  </si>
  <si>
    <t>F.D./R.D./Deposits (Anx.-3)</t>
  </si>
  <si>
    <t>Cash and Bank (Anx.-4)</t>
  </si>
  <si>
    <t>Audit Fee Payable</t>
  </si>
  <si>
    <t>GST ITC Receivable</t>
  </si>
  <si>
    <t>TDS/TCS Receivable</t>
  </si>
  <si>
    <t>(i) TDS / TCS</t>
  </si>
  <si>
    <t>Tax Regime              :</t>
  </si>
  <si>
    <t>New u/s-115BAC</t>
  </si>
  <si>
    <t xml:space="preserve">Less : Rebate u/s-87A (upto Rs. 25,000) </t>
  </si>
  <si>
    <t>NA, Since Opted for New Tax Regime</t>
  </si>
  <si>
    <t>SALARY</t>
  </si>
  <si>
    <t>Gross Salary Received</t>
  </si>
  <si>
    <t>Less : Standard Deduction u/s-16(ia)</t>
  </si>
  <si>
    <t>Income from Salary</t>
  </si>
  <si>
    <t>Loans &amp; Liabilities</t>
  </si>
  <si>
    <t>AY 2025-26 (i.e. FY 2024-25)</t>
  </si>
  <si>
    <t>Trading &amp; Profit &amp; Loss A/c for the year ended 31st March 2025</t>
  </si>
  <si>
    <t>(as on 31-03-2025)</t>
  </si>
  <si>
    <t>AY : 2025-26</t>
  </si>
  <si>
    <t>FY : 2024-25</t>
  </si>
  <si>
    <t>RAM KUMAR</t>
  </si>
  <si>
    <t>Address : Ram Nagari, Ayodhya, Uttar Pradesh - 224123</t>
  </si>
  <si>
    <t>ABCDE1234F</t>
  </si>
  <si>
    <t>01/01/0000</t>
  </si>
  <si>
    <t>Maharaj Dashrath</t>
  </si>
  <si>
    <t xml:space="preserve">xxxx xxxx xxxx </t>
  </si>
  <si>
    <t>M/S SRI RAM STORES</t>
  </si>
  <si>
    <t>(PROP : SRI RAM)</t>
  </si>
  <si>
    <t>For, Sri Ram Stores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</si>
</sst>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Kokila"/>
      <family val="2"/>
    </font>
    <font>
      <sz val="16"/>
      <name val="Kokila"/>
      <family val="2"/>
    </font>
    <font>
      <sz val="16"/>
      <color theme="1"/>
      <name val="Kokila"/>
      <family val="2"/>
    </font>
    <font>
      <b/>
      <sz val="16"/>
      <name val="Kokila"/>
      <family val="2"/>
    </font>
    <font>
      <b/>
      <sz val="18"/>
      <color theme="1"/>
      <name val="Kokila"/>
      <family val="2"/>
    </font>
    <font>
      <u/>
      <sz val="16"/>
      <name val="Kokila"/>
      <family val="2"/>
    </font>
    <font>
      <b/>
      <u/>
      <sz val="18"/>
      <name val="Kokila"/>
      <family val="2"/>
    </font>
    <font>
      <b/>
      <sz val="24"/>
      <color theme="1"/>
      <name val="Kokila"/>
      <family val="2"/>
    </font>
    <font>
      <b/>
      <sz val="20"/>
      <color theme="1"/>
      <name val="Kokila"/>
      <family val="2"/>
    </font>
    <font>
      <sz val="18"/>
      <color theme="1"/>
      <name val="Kokila"/>
      <family val="2"/>
    </font>
    <font>
      <b/>
      <u/>
      <sz val="18"/>
      <color theme="1"/>
      <name val="Kokila"/>
      <family val="2"/>
    </font>
    <font>
      <sz val="20"/>
      <color theme="1"/>
      <name val="Kokila"/>
      <family val="2"/>
    </font>
    <font>
      <b/>
      <u val="double"/>
      <sz val="22"/>
      <color theme="1"/>
      <name val="Kokila"/>
      <family val="2"/>
    </font>
    <font>
      <b/>
      <sz val="22"/>
      <color theme="1"/>
      <name val="Kokila"/>
      <family val="2"/>
    </font>
    <font>
      <b/>
      <sz val="16"/>
      <color theme="1"/>
      <name val="Calibri"/>
      <family val="2"/>
      <scheme val="minor"/>
    </font>
    <font>
      <b/>
      <u/>
      <sz val="22"/>
      <color theme="1"/>
      <name val="Kokil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5">
    <xf numFmtId="0" fontId="0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</cellStyleXfs>
  <cellXfs count="97">
    <xf numFmtId="0" fontId="0" fillId="0" borderId="0" xfId="0"/>
    <xf numFmtId="164" fontId="5" fillId="0" borderId="0" xfId="4" applyFont="1" applyAlignment="1">
      <alignment horizontal="center" vertical="center"/>
    </xf>
    <xf numFmtId="164" fontId="4" fillId="0" borderId="0" xfId="4" applyFont="1" applyAlignment="1">
      <alignment horizontal="right" vertical="center"/>
    </xf>
    <xf numFmtId="164" fontId="6" fillId="0" borderId="0" xfId="4" applyFont="1" applyAlignment="1">
      <alignment horizontal="right" vertical="center"/>
    </xf>
    <xf numFmtId="164" fontId="4" fillId="0" borderId="0" xfId="4" applyFont="1" applyBorder="1" applyAlignment="1">
      <alignment horizontal="center" vertical="center"/>
    </xf>
    <xf numFmtId="164" fontId="4" fillId="0" borderId="2" xfId="4" applyFont="1" applyBorder="1" applyAlignment="1">
      <alignment horizontal="right" vertical="center"/>
    </xf>
    <xf numFmtId="164" fontId="6" fillId="0" borderId="1" xfId="4" applyFont="1" applyBorder="1" applyAlignment="1">
      <alignment horizontal="right" vertical="center"/>
    </xf>
    <xf numFmtId="164" fontId="6" fillId="0" borderId="4" xfId="4" applyFont="1" applyBorder="1" applyAlignment="1">
      <alignment horizontal="right" vertical="center"/>
    </xf>
    <xf numFmtId="164" fontId="6" fillId="0" borderId="4" xfId="4" applyFont="1" applyBorder="1" applyAlignment="1">
      <alignment horizontal="center" vertical="center"/>
    </xf>
    <xf numFmtId="164" fontId="5" fillId="0" borderId="5" xfId="4" applyFont="1" applyBorder="1" applyAlignment="1">
      <alignment horizontal="center" vertical="center"/>
    </xf>
    <xf numFmtId="164" fontId="5" fillId="0" borderId="5" xfId="4" applyFont="1" applyBorder="1" applyAlignment="1">
      <alignment vertical="center"/>
    </xf>
    <xf numFmtId="164" fontId="5" fillId="0" borderId="6" xfId="4" applyFont="1" applyBorder="1" applyAlignment="1">
      <alignment vertical="center"/>
    </xf>
    <xf numFmtId="164" fontId="4" fillId="0" borderId="0" xfId="4" applyFont="1" applyBorder="1" applyAlignment="1">
      <alignment horizontal="right" vertical="center"/>
    </xf>
    <xf numFmtId="164" fontId="12" fillId="0" borderId="0" xfId="4" applyFont="1"/>
    <xf numFmtId="164" fontId="12" fillId="0" borderId="0" xfId="4" applyFont="1" applyAlignment="1">
      <alignment horizontal="right"/>
    </xf>
    <xf numFmtId="164" fontId="7" fillId="0" borderId="4" xfId="4" applyFont="1" applyBorder="1" applyAlignment="1">
      <alignment horizontal="center" vertical="center"/>
    </xf>
    <xf numFmtId="164" fontId="7" fillId="0" borderId="0" xfId="4" applyFont="1"/>
    <xf numFmtId="164" fontId="7" fillId="0" borderId="0" xfId="4" applyFont="1" applyAlignment="1">
      <alignment horizontal="right"/>
    </xf>
    <xf numFmtId="164" fontId="13" fillId="0" borderId="0" xfId="4" applyFont="1"/>
    <xf numFmtId="164" fontId="12" fillId="0" borderId="2" xfId="4" applyFont="1" applyBorder="1"/>
    <xf numFmtId="164" fontId="12" fillId="0" borderId="0" xfId="4" applyFont="1" applyBorder="1"/>
    <xf numFmtId="164" fontId="7" fillId="0" borderId="4" xfId="4" applyFont="1" applyBorder="1"/>
    <xf numFmtId="164" fontId="7" fillId="0" borderId="0" xfId="4" applyFont="1" applyAlignment="1">
      <alignment horizontal="right" vertical="center"/>
    </xf>
    <xf numFmtId="164" fontId="12" fillId="0" borderId="0" xfId="4" applyFont="1" applyAlignment="1">
      <alignment vertical="center"/>
    </xf>
    <xf numFmtId="164" fontId="12" fillId="0" borderId="0" xfId="4" applyFont="1" applyAlignment="1">
      <alignment horizontal="right" vertical="center"/>
    </xf>
    <xf numFmtId="164" fontId="7" fillId="0" borderId="4" xfId="4" applyFont="1" applyBorder="1" applyAlignment="1">
      <alignment vertical="center"/>
    </xf>
    <xf numFmtId="164" fontId="7" fillId="0" borderId="4" xfId="4" applyFont="1" applyBorder="1" applyAlignment="1">
      <alignment horizontal="right" vertical="center"/>
    </xf>
    <xf numFmtId="164" fontId="7" fillId="0" borderId="0" xfId="4" applyFont="1" applyAlignment="1">
      <alignment vertical="center"/>
    </xf>
    <xf numFmtId="164" fontId="11" fillId="0" borderId="0" xfId="4" applyFont="1" applyAlignment="1">
      <alignment horizontal="right" vertical="center"/>
    </xf>
    <xf numFmtId="164" fontId="5" fillId="0" borderId="0" xfId="4" applyFont="1" applyAlignment="1">
      <alignment horizontal="right" vertical="center"/>
    </xf>
    <xf numFmtId="164" fontId="5" fillId="0" borderId="0" xfId="4" quotePrefix="1" applyFont="1" applyAlignment="1">
      <alignment horizontal="right" vertical="center"/>
    </xf>
    <xf numFmtId="164" fontId="4" fillId="0" borderId="0" xfId="4" quotePrefix="1" applyFont="1" applyAlignment="1">
      <alignment horizontal="right" vertical="center"/>
    </xf>
    <xf numFmtId="164" fontId="13" fillId="0" borderId="0" xfId="4" applyFont="1" applyAlignment="1">
      <alignment horizontal="center" vertical="center"/>
    </xf>
    <xf numFmtId="164" fontId="3" fillId="0" borderId="4" xfId="4" applyFont="1" applyBorder="1" applyAlignment="1">
      <alignment horizontal="center" vertical="center"/>
    </xf>
    <xf numFmtId="164" fontId="4" fillId="0" borderId="0" xfId="4" applyFont="1" applyBorder="1" applyAlignment="1">
      <alignment vertical="center"/>
    </xf>
    <xf numFmtId="164" fontId="4" fillId="0" borderId="0" xfId="4" applyFont="1" applyFill="1" applyBorder="1" applyAlignment="1">
      <alignment vertical="center"/>
    </xf>
    <xf numFmtId="164" fontId="6" fillId="0" borderId="4" xfId="4" applyFont="1" applyBorder="1" applyAlignment="1">
      <alignment vertical="center"/>
    </xf>
    <xf numFmtId="164" fontId="11" fillId="0" borderId="0" xfId="4" applyFont="1" applyAlignment="1">
      <alignment vertical="center"/>
    </xf>
    <xf numFmtId="164" fontId="3" fillId="0" borderId="0" xfId="4" applyFont="1" applyAlignment="1">
      <alignment vertical="center"/>
    </xf>
    <xf numFmtId="164" fontId="5" fillId="0" borderId="0" xfId="4" applyFont="1" applyAlignment="1">
      <alignment vertical="center"/>
    </xf>
    <xf numFmtId="164" fontId="8" fillId="0" borderId="0" xfId="4" applyFont="1" applyAlignment="1">
      <alignment vertical="center"/>
    </xf>
    <xf numFmtId="164" fontId="4" fillId="0" borderId="0" xfId="4" applyFont="1" applyAlignment="1">
      <alignment vertical="center"/>
    </xf>
    <xf numFmtId="164" fontId="9" fillId="0" borderId="0" xfId="4" applyFont="1" applyAlignment="1">
      <alignment horizontal="center" vertical="center"/>
    </xf>
    <xf numFmtId="164" fontId="13" fillId="0" borderId="0" xfId="4" applyFont="1" applyAlignment="1">
      <alignment horizontal="left" vertical="center"/>
    </xf>
    <xf numFmtId="164" fontId="5" fillId="0" borderId="0" xfId="4" applyFont="1" applyAlignment="1">
      <alignment horizontal="left" vertical="center"/>
    </xf>
    <xf numFmtId="164" fontId="6" fillId="0" borderId="0" xfId="4" applyFont="1" applyAlignment="1">
      <alignment vertical="center"/>
    </xf>
    <xf numFmtId="164" fontId="4" fillId="0" borderId="0" xfId="4" applyFont="1" applyAlignment="1">
      <alignment horizontal="center" vertical="center"/>
    </xf>
    <xf numFmtId="164" fontId="4" fillId="0" borderId="0" xfId="4" applyFont="1" applyAlignment="1">
      <alignment horizontal="left" vertical="center"/>
    </xf>
    <xf numFmtId="164" fontId="6" fillId="0" borderId="4" xfId="4" applyFont="1" applyBorder="1" applyAlignment="1">
      <alignment horizontal="left" vertical="center"/>
    </xf>
    <xf numFmtId="164" fontId="14" fillId="0" borderId="0" xfId="4" applyFont="1" applyAlignment="1">
      <alignment vertical="center"/>
    </xf>
    <xf numFmtId="164" fontId="11" fillId="0" borderId="0" xfId="4" applyFont="1" applyAlignment="1">
      <alignment horizontal="center" vertical="center"/>
    </xf>
    <xf numFmtId="164" fontId="11" fillId="0" borderId="4" xfId="4" applyFont="1" applyBorder="1" applyAlignment="1">
      <alignment vertical="center"/>
    </xf>
    <xf numFmtId="164" fontId="11" fillId="0" borderId="4" xfId="4" applyFont="1" applyBorder="1" applyAlignment="1">
      <alignment horizontal="right" vertical="center"/>
    </xf>
    <xf numFmtId="164" fontId="11" fillId="0" borderId="3" xfId="4" applyFont="1" applyBorder="1" applyAlignment="1">
      <alignment vertical="center"/>
    </xf>
    <xf numFmtId="164" fontId="17" fillId="0" borderId="4" xfId="4" applyFont="1" applyBorder="1" applyAlignment="1">
      <alignment horizontal="center" vertical="center" wrapText="1"/>
    </xf>
    <xf numFmtId="164" fontId="11" fillId="0" borderId="4" xfId="4" applyFont="1" applyBorder="1" applyAlignment="1">
      <alignment horizontal="center" vertical="center"/>
    </xf>
    <xf numFmtId="164" fontId="11" fillId="0" borderId="2" xfId="4" applyFont="1" applyBorder="1"/>
    <xf numFmtId="164" fontId="7" fillId="0" borderId="2" xfId="4" applyFont="1" applyBorder="1" applyAlignment="1">
      <alignment horizontal="center"/>
    </xf>
    <xf numFmtId="164" fontId="11" fillId="0" borderId="2" xfId="4" applyFont="1" applyBorder="1" applyAlignment="1">
      <alignment horizontal="right"/>
    </xf>
    <xf numFmtId="164" fontId="7" fillId="0" borderId="0" xfId="4" applyFont="1" applyAlignment="1">
      <alignment horizontal="left"/>
    </xf>
    <xf numFmtId="9" fontId="14" fillId="0" borderId="0" xfId="4" applyNumberFormat="1" applyFont="1" applyAlignment="1">
      <alignment vertical="center"/>
    </xf>
    <xf numFmtId="164" fontId="6" fillId="0" borderId="0" xfId="4" applyFont="1" applyAlignment="1">
      <alignment horizontal="center" vertical="center"/>
    </xf>
    <xf numFmtId="164" fontId="3" fillId="0" borderId="4" xfId="4" applyFont="1" applyBorder="1" applyAlignment="1">
      <alignment horizontal="left" vertical="center"/>
    </xf>
    <xf numFmtId="164" fontId="3" fillId="0" borderId="4" xfId="4" applyFont="1" applyBorder="1" applyAlignment="1">
      <alignment horizontal="center" vertical="center"/>
    </xf>
    <xf numFmtId="164" fontId="9" fillId="0" borderId="0" xfId="4" applyFont="1" applyAlignment="1">
      <alignment horizontal="center" vertical="center"/>
    </xf>
    <xf numFmtId="164" fontId="13" fillId="0" borderId="0" xfId="4" applyFont="1" applyAlignment="1">
      <alignment horizontal="center" vertical="center"/>
    </xf>
    <xf numFmtId="164" fontId="3" fillId="0" borderId="0" xfId="4" applyFont="1" applyAlignment="1">
      <alignment horizontal="center" vertical="center"/>
    </xf>
    <xf numFmtId="164" fontId="5" fillId="0" borderId="6" xfId="4" applyFont="1" applyBorder="1" applyAlignment="1">
      <alignment horizontal="center" vertical="center"/>
    </xf>
    <xf numFmtId="164" fontId="5" fillId="0" borderId="0" xfId="4" applyFont="1" applyAlignment="1">
      <alignment horizontal="center" vertical="center"/>
    </xf>
    <xf numFmtId="164" fontId="5" fillId="0" borderId="2" xfId="4" quotePrefix="1" applyFont="1" applyBorder="1" applyAlignment="1">
      <alignment horizontal="center" vertical="center"/>
    </xf>
    <xf numFmtId="164" fontId="6" fillId="0" borderId="0" xfId="4" applyFont="1" applyAlignment="1">
      <alignment horizontal="left" vertical="center"/>
    </xf>
    <xf numFmtId="164" fontId="4" fillId="0" borderId="0" xfId="4" applyFont="1" applyAlignment="1">
      <alignment horizontal="left" vertical="center"/>
    </xf>
    <xf numFmtId="164" fontId="5" fillId="0" borderId="5" xfId="4" applyFont="1" applyBorder="1" applyAlignment="1">
      <alignment horizontal="center" vertical="center"/>
    </xf>
    <xf numFmtId="164" fontId="5" fillId="0" borderId="5" xfId="4" applyFont="1" applyBorder="1" applyAlignment="1">
      <alignment horizontal="left" vertical="center"/>
    </xf>
    <xf numFmtId="164" fontId="5" fillId="0" borderId="0" xfId="4" applyFont="1" applyAlignment="1">
      <alignment horizontal="left" vertical="center"/>
    </xf>
    <xf numFmtId="164" fontId="6" fillId="0" borderId="4" xfId="4" applyFont="1" applyBorder="1" applyAlignment="1">
      <alignment horizontal="left" vertical="center"/>
    </xf>
    <xf numFmtId="164" fontId="6" fillId="0" borderId="4" xfId="4" applyFont="1" applyBorder="1" applyAlignment="1">
      <alignment horizontal="center" vertical="center"/>
    </xf>
    <xf numFmtId="164" fontId="4" fillId="0" borderId="2" xfId="4" applyFont="1" applyBorder="1" applyAlignment="1">
      <alignment horizontal="right" vertical="center"/>
    </xf>
    <xf numFmtId="164" fontId="6" fillId="0" borderId="4" xfId="4" applyFont="1" applyBorder="1" applyAlignment="1">
      <alignment horizontal="right" vertical="center"/>
    </xf>
    <xf numFmtId="164" fontId="4" fillId="0" borderId="6" xfId="4" applyFont="1" applyFill="1" applyBorder="1" applyAlignment="1">
      <alignment horizontal="right" vertical="center"/>
    </xf>
    <xf numFmtId="164" fontId="12" fillId="0" borderId="0" xfId="4" applyFont="1" applyAlignment="1">
      <alignment horizontal="center" vertical="center"/>
    </xf>
    <xf numFmtId="164" fontId="7" fillId="0" borderId="0" xfId="4" applyFont="1" applyAlignment="1">
      <alignment horizontal="center" vertical="center"/>
    </xf>
    <xf numFmtId="164" fontId="10" fillId="0" borderId="0" xfId="4" applyFont="1" applyAlignment="1">
      <alignment horizontal="center" vertical="center"/>
    </xf>
    <xf numFmtId="164" fontId="10" fillId="0" borderId="0" xfId="4" applyFont="1" applyAlignment="1">
      <alignment horizontal="center"/>
    </xf>
    <xf numFmtId="164" fontId="7" fillId="0" borderId="4" xfId="4" applyFont="1" applyBorder="1" applyAlignment="1">
      <alignment horizontal="center"/>
    </xf>
    <xf numFmtId="164" fontId="16" fillId="0" borderId="0" xfId="4" applyFont="1" applyAlignment="1">
      <alignment horizontal="center" vertical="center"/>
    </xf>
    <xf numFmtId="164" fontId="15" fillId="0" borderId="0" xfId="4" applyFont="1" applyAlignment="1">
      <alignment horizontal="center" vertical="center"/>
    </xf>
    <xf numFmtId="164" fontId="14" fillId="0" borderId="0" xfId="4" applyFont="1" applyAlignment="1">
      <alignment horizontal="left" vertical="center"/>
    </xf>
    <xf numFmtId="164" fontId="7" fillId="0" borderId="4" xfId="4" applyFont="1" applyBorder="1" applyAlignment="1">
      <alignment horizontal="left"/>
    </xf>
    <xf numFmtId="164" fontId="18" fillId="0" borderId="0" xfId="4" applyFont="1" applyAlignment="1">
      <alignment horizontal="center" vertical="center"/>
    </xf>
    <xf numFmtId="164" fontId="7" fillId="0" borderId="5" xfId="4" applyFont="1" applyBorder="1" applyAlignment="1">
      <alignment horizontal="right"/>
    </xf>
    <xf numFmtId="164" fontId="12" fillId="0" borderId="0" xfId="4" applyFont="1" applyAlignment="1">
      <alignment horizontal="left"/>
    </xf>
    <xf numFmtId="164" fontId="7" fillId="0" borderId="5" xfId="4" applyFont="1" applyBorder="1" applyAlignment="1">
      <alignment horizontal="left"/>
    </xf>
    <xf numFmtId="164" fontId="12" fillId="0" borderId="2" xfId="4" applyFont="1" applyBorder="1" applyAlignment="1">
      <alignment horizontal="left"/>
    </xf>
    <xf numFmtId="164" fontId="11" fillId="0" borderId="4" xfId="4" applyFont="1" applyBorder="1" applyAlignment="1">
      <alignment horizontal="left" vertical="center"/>
    </xf>
    <xf numFmtId="164" fontId="11" fillId="0" borderId="3" xfId="4" applyFont="1" applyBorder="1" applyAlignment="1">
      <alignment horizontal="left" vertical="center"/>
    </xf>
    <xf numFmtId="164" fontId="5" fillId="0" borderId="0" xfId="4" quotePrefix="1" applyFont="1" applyAlignment="1">
      <alignment vertical="center"/>
    </xf>
  </cellXfs>
  <cellStyles count="5">
    <cellStyle name="Comma" xfId="4" builtinId="3"/>
    <cellStyle name="Comma 4" xfId="2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5"/>
  <sheetViews>
    <sheetView workbookViewId="0">
      <selection activeCell="H39" sqref="H39:I39"/>
    </sheetView>
  </sheetViews>
  <sheetFormatPr defaultColWidth="9.109375" defaultRowHeight="19.5" customHeight="1" x14ac:dyDescent="0.3"/>
  <cols>
    <col min="1" max="3" width="12.77734375" style="39" customWidth="1"/>
    <col min="4" max="4" width="11" style="39" customWidth="1"/>
    <col min="5" max="5" width="13.109375" style="39" customWidth="1"/>
    <col min="6" max="7" width="11.5546875" style="39" customWidth="1"/>
    <col min="8" max="8" width="14.5546875" style="39" bestFit="1" customWidth="1"/>
    <col min="9" max="9" width="16.44140625" style="29" customWidth="1"/>
    <col min="10" max="10" width="9.109375" style="39"/>
    <col min="11" max="11" width="20" style="39" bestFit="1" customWidth="1"/>
    <col min="12" max="16384" width="9.109375" style="39"/>
  </cols>
  <sheetData>
    <row r="1" spans="1:9" s="38" customFormat="1" ht="19.5" customHeight="1" x14ac:dyDescent="0.3">
      <c r="A1" s="37" t="s">
        <v>143</v>
      </c>
      <c r="B1" s="37"/>
      <c r="C1" s="37"/>
      <c r="D1" s="37"/>
      <c r="E1" s="37"/>
      <c r="F1" s="37"/>
      <c r="G1" s="37"/>
      <c r="H1" s="37"/>
      <c r="I1" s="28" t="s">
        <v>138</v>
      </c>
    </row>
    <row r="2" spans="1:9" s="38" customFormat="1" ht="19.5" customHeight="1" x14ac:dyDescent="0.3">
      <c r="A2" s="23" t="s">
        <v>144</v>
      </c>
      <c r="B2" s="39"/>
      <c r="C2" s="39"/>
      <c r="D2" s="39"/>
      <c r="E2" s="39"/>
      <c r="F2" s="39"/>
      <c r="G2" s="39"/>
      <c r="H2" s="39"/>
      <c r="I2" s="29"/>
    </row>
    <row r="3" spans="1:9" ht="19.5" customHeight="1" x14ac:dyDescent="0.3">
      <c r="A3" s="40"/>
      <c r="B3" s="41"/>
      <c r="C3" s="41"/>
      <c r="D3" s="41"/>
      <c r="E3" s="41"/>
      <c r="F3" s="41"/>
      <c r="G3" s="41"/>
      <c r="H3" s="41"/>
      <c r="I3" s="2"/>
    </row>
    <row r="4" spans="1:9" ht="26.4" x14ac:dyDescent="0.3">
      <c r="A4" s="64" t="s">
        <v>105</v>
      </c>
      <c r="B4" s="64"/>
      <c r="C4" s="64"/>
      <c r="D4" s="64"/>
      <c r="E4" s="64"/>
      <c r="F4" s="64"/>
      <c r="G4" s="64"/>
      <c r="H4" s="64"/>
      <c r="I4" s="64"/>
    </row>
    <row r="5" spans="1:9" ht="19.5" customHeight="1" x14ac:dyDescent="0.3">
      <c r="A5" s="39" t="s">
        <v>54</v>
      </c>
      <c r="C5" s="39" t="s">
        <v>145</v>
      </c>
      <c r="D5" s="41"/>
      <c r="E5" s="41"/>
      <c r="G5" s="39" t="s">
        <v>83</v>
      </c>
      <c r="I5" s="30" t="s">
        <v>148</v>
      </c>
    </row>
    <row r="6" spans="1:9" ht="19.5" customHeight="1" x14ac:dyDescent="0.3">
      <c r="A6" s="39" t="s">
        <v>53</v>
      </c>
      <c r="C6" s="96" t="s">
        <v>146</v>
      </c>
      <c r="D6" s="41"/>
      <c r="E6" s="41"/>
      <c r="F6" s="41"/>
      <c r="G6" s="41" t="s">
        <v>84</v>
      </c>
      <c r="H6" s="41"/>
      <c r="I6" s="2" t="s">
        <v>55</v>
      </c>
    </row>
    <row r="7" spans="1:9" ht="19.5" customHeight="1" x14ac:dyDescent="0.3">
      <c r="A7" s="39" t="s">
        <v>52</v>
      </c>
      <c r="C7" s="39" t="s">
        <v>147</v>
      </c>
      <c r="D7" s="41"/>
      <c r="E7" s="41"/>
      <c r="F7" s="41"/>
      <c r="G7" s="41" t="s">
        <v>129</v>
      </c>
      <c r="H7" s="41"/>
      <c r="I7" s="31" t="s">
        <v>130</v>
      </c>
    </row>
    <row r="8" spans="1:9" ht="19.5" customHeight="1" x14ac:dyDescent="0.3">
      <c r="D8" s="41"/>
      <c r="E8" s="41"/>
      <c r="F8" s="41"/>
      <c r="G8" s="41"/>
      <c r="H8" s="41"/>
      <c r="I8" s="2"/>
    </row>
    <row r="9" spans="1:9" ht="26.4" x14ac:dyDescent="0.3">
      <c r="A9" s="65" t="s">
        <v>56</v>
      </c>
      <c r="B9" s="65"/>
      <c r="C9" s="65"/>
      <c r="D9" s="65"/>
      <c r="E9" s="65"/>
      <c r="F9" s="65"/>
      <c r="G9" s="65"/>
      <c r="H9" s="65"/>
      <c r="I9" s="65"/>
    </row>
    <row r="10" spans="1:9" ht="19.5" customHeight="1" x14ac:dyDescent="0.3">
      <c r="A10" s="43" t="s">
        <v>96</v>
      </c>
      <c r="B10" s="32"/>
      <c r="C10" s="32"/>
      <c r="D10" s="32"/>
      <c r="E10" s="32"/>
      <c r="F10" s="32"/>
      <c r="G10" s="32"/>
      <c r="H10" s="32"/>
      <c r="I10" s="32" t="s">
        <v>4</v>
      </c>
    </row>
    <row r="11" spans="1:9" ht="19.5" customHeight="1" x14ac:dyDescent="0.3">
      <c r="A11" s="44" t="s">
        <v>136</v>
      </c>
      <c r="B11" s="1"/>
      <c r="C11" s="1"/>
      <c r="D11" s="1"/>
      <c r="E11" s="1"/>
      <c r="F11" s="1"/>
      <c r="G11" s="1"/>
      <c r="H11" s="1"/>
      <c r="I11" s="1">
        <f>I35</f>
        <v>250000</v>
      </c>
    </row>
    <row r="12" spans="1:9" ht="19.5" customHeight="1" x14ac:dyDescent="0.3">
      <c r="A12" s="39" t="s">
        <v>85</v>
      </c>
      <c r="D12" s="41"/>
      <c r="E12" s="41"/>
      <c r="F12" s="41"/>
      <c r="G12" s="41"/>
      <c r="H12" s="41"/>
      <c r="I12" s="2">
        <f>I42</f>
        <v>406521</v>
      </c>
    </row>
    <row r="13" spans="1:9" ht="19.5" customHeight="1" x14ac:dyDescent="0.3">
      <c r="A13" s="41" t="s">
        <v>86</v>
      </c>
      <c r="B13" s="41"/>
      <c r="C13" s="41"/>
      <c r="D13" s="41"/>
      <c r="E13" s="41"/>
      <c r="F13" s="41"/>
      <c r="G13" s="41"/>
      <c r="H13" s="41"/>
      <c r="I13" s="5">
        <f>I48</f>
        <v>39903</v>
      </c>
    </row>
    <row r="14" spans="1:9" s="38" customFormat="1" ht="19.5" customHeight="1" x14ac:dyDescent="0.3">
      <c r="A14" s="45" t="s">
        <v>57</v>
      </c>
      <c r="B14" s="45"/>
      <c r="C14" s="45"/>
      <c r="D14" s="45"/>
      <c r="E14" s="45"/>
      <c r="F14" s="45"/>
      <c r="G14" s="45"/>
      <c r="H14" s="45"/>
      <c r="I14" s="3">
        <f>SUM(I11:I13)</f>
        <v>696424</v>
      </c>
    </row>
    <row r="15" spans="1:9" ht="19.5" customHeight="1" x14ac:dyDescent="0.3">
      <c r="A15" s="41" t="s">
        <v>77</v>
      </c>
      <c r="B15" s="41"/>
      <c r="C15" s="41"/>
      <c r="D15" s="41"/>
      <c r="E15" s="41"/>
      <c r="F15" s="41"/>
      <c r="G15" s="41"/>
      <c r="H15" s="41"/>
      <c r="I15" s="5">
        <f>H54</f>
        <v>0</v>
      </c>
    </row>
    <row r="16" spans="1:9" s="38" customFormat="1" ht="19.5" customHeight="1" x14ac:dyDescent="0.3">
      <c r="A16" s="45" t="s">
        <v>2</v>
      </c>
      <c r="B16" s="45"/>
      <c r="C16" s="45"/>
      <c r="D16" s="45"/>
      <c r="E16" s="45"/>
      <c r="F16" s="45"/>
      <c r="G16" s="45"/>
      <c r="H16" s="45"/>
      <c r="I16" s="6">
        <f>I14-I15</f>
        <v>696424</v>
      </c>
    </row>
    <row r="17" spans="1:9" s="38" customFormat="1" ht="19.5" customHeight="1" thickBot="1" x14ac:dyDescent="0.35">
      <c r="A17" s="45" t="s">
        <v>75</v>
      </c>
      <c r="B17" s="45"/>
      <c r="C17" s="45"/>
      <c r="D17" s="45"/>
      <c r="E17" s="45"/>
      <c r="F17" s="45"/>
      <c r="G17" s="45"/>
      <c r="H17" s="45"/>
      <c r="I17" s="7">
        <f>ROUND(I16,-1)</f>
        <v>696420</v>
      </c>
    </row>
    <row r="18" spans="1:9" ht="19.5" customHeight="1" thickTop="1" x14ac:dyDescent="0.3">
      <c r="A18" s="41" t="s">
        <v>88</v>
      </c>
      <c r="B18" s="41"/>
      <c r="C18" s="41"/>
      <c r="D18" s="41"/>
      <c r="E18" s="41">
        <f>I17-E19</f>
        <v>696420</v>
      </c>
      <c r="F18" s="46"/>
      <c r="G18" s="41" t="s">
        <v>0</v>
      </c>
      <c r="H18" s="41"/>
      <c r="I18" s="12">
        <f>IF(E18&gt;1500000,140000+(E18-1500000)*30%,IF(E18&gt;1200000,80000+(E18-1200000)*20%,IF(E18&gt;1000000,50000+(E18-1000000)*15%,IF(E18&gt;700000,20000+(E18-700000)*10%,(E18-300000)*5%))))</f>
        <v>19821</v>
      </c>
    </row>
    <row r="19" spans="1:9" ht="19.5" customHeight="1" x14ac:dyDescent="0.3">
      <c r="A19" s="41" t="s">
        <v>87</v>
      </c>
      <c r="B19" s="41"/>
      <c r="C19" s="41"/>
      <c r="D19" s="41"/>
      <c r="E19" s="41">
        <v>0</v>
      </c>
      <c r="F19" s="41"/>
      <c r="G19" s="41" t="s">
        <v>0</v>
      </c>
      <c r="H19" s="41"/>
      <c r="I19" s="5">
        <f>E19*15%</f>
        <v>0</v>
      </c>
    </row>
    <row r="20" spans="1:9" s="38" customFormat="1" ht="19.5" customHeight="1" x14ac:dyDescent="0.3">
      <c r="A20" s="45" t="s">
        <v>89</v>
      </c>
      <c r="B20" s="45"/>
      <c r="C20" s="45"/>
      <c r="D20" s="45"/>
      <c r="E20" s="45"/>
      <c r="F20" s="45"/>
      <c r="G20" s="45"/>
      <c r="H20" s="45"/>
      <c r="I20" s="3">
        <f>I18+I19</f>
        <v>19821</v>
      </c>
    </row>
    <row r="21" spans="1:9" ht="19.5" customHeight="1" x14ac:dyDescent="0.3">
      <c r="A21" s="41" t="s">
        <v>131</v>
      </c>
      <c r="B21" s="41"/>
      <c r="C21" s="41"/>
      <c r="D21" s="41"/>
      <c r="E21" s="41"/>
      <c r="F21" s="41"/>
      <c r="G21" s="41"/>
      <c r="H21" s="41"/>
      <c r="I21" s="5">
        <f>IF(I20&lt;=25000,I20,0)</f>
        <v>19821</v>
      </c>
    </row>
    <row r="22" spans="1:9" s="38" customFormat="1" ht="19.5" customHeight="1" x14ac:dyDescent="0.3">
      <c r="A22" s="45" t="s">
        <v>76</v>
      </c>
      <c r="B22" s="45"/>
      <c r="C22" s="45"/>
      <c r="D22" s="45"/>
      <c r="E22" s="45"/>
      <c r="F22" s="45"/>
      <c r="G22" s="45"/>
      <c r="H22" s="45"/>
      <c r="I22" s="3">
        <f>I20-I21</f>
        <v>0</v>
      </c>
    </row>
    <row r="23" spans="1:9" ht="19.5" customHeight="1" x14ac:dyDescent="0.3">
      <c r="A23" s="41" t="s">
        <v>78</v>
      </c>
      <c r="B23" s="41"/>
      <c r="C23" s="41"/>
      <c r="D23" s="41"/>
      <c r="E23" s="41"/>
      <c r="F23" s="41"/>
      <c r="G23" s="41"/>
      <c r="H23" s="41"/>
      <c r="I23" s="5">
        <f>ROUND(I22*4%,-0.1)</f>
        <v>0</v>
      </c>
    </row>
    <row r="24" spans="1:9" ht="19.5" customHeight="1" x14ac:dyDescent="0.3">
      <c r="A24" s="45" t="s">
        <v>1</v>
      </c>
      <c r="B24" s="41"/>
      <c r="C24" s="41"/>
      <c r="D24" s="41"/>
      <c r="E24" s="41"/>
      <c r="F24" s="41"/>
      <c r="G24" s="34"/>
      <c r="H24" s="41"/>
      <c r="I24" s="3">
        <f>I22+I23</f>
        <v>0</v>
      </c>
    </row>
    <row r="25" spans="1:9" ht="19.5" customHeight="1" x14ac:dyDescent="0.3">
      <c r="A25" s="45" t="s">
        <v>79</v>
      </c>
      <c r="B25" s="41"/>
      <c r="C25" s="41"/>
      <c r="D25" s="41"/>
      <c r="E25" s="41"/>
      <c r="F25" s="41"/>
      <c r="G25" s="41"/>
      <c r="H25" s="41"/>
      <c r="I25" s="2"/>
    </row>
    <row r="26" spans="1:9" ht="19.5" customHeight="1" x14ac:dyDescent="0.3">
      <c r="A26" s="41" t="s">
        <v>128</v>
      </c>
      <c r="B26" s="41"/>
      <c r="C26" s="41"/>
      <c r="D26" s="41"/>
      <c r="E26" s="41"/>
      <c r="F26" s="41"/>
      <c r="G26" s="41"/>
      <c r="H26" s="41"/>
      <c r="I26" s="5">
        <v>0</v>
      </c>
    </row>
    <row r="27" spans="1:9" s="38" customFormat="1" ht="19.5" customHeight="1" x14ac:dyDescent="0.3">
      <c r="A27" s="45" t="s">
        <v>80</v>
      </c>
      <c r="B27" s="45"/>
      <c r="C27" s="45"/>
      <c r="D27" s="45"/>
      <c r="E27" s="45"/>
      <c r="F27" s="45"/>
      <c r="G27" s="45"/>
      <c r="H27" s="45"/>
      <c r="I27" s="6">
        <f>I24-I26</f>
        <v>0</v>
      </c>
    </row>
    <row r="28" spans="1:9" s="38" customFormat="1" ht="19.5" customHeight="1" thickBot="1" x14ac:dyDescent="0.35">
      <c r="A28" s="45" t="s">
        <v>81</v>
      </c>
      <c r="B28" s="45"/>
      <c r="C28" s="45"/>
      <c r="D28" s="45"/>
      <c r="E28" s="45"/>
      <c r="F28" s="45"/>
      <c r="G28" s="45"/>
      <c r="H28" s="45"/>
      <c r="I28" s="7">
        <f>ROUND(I27,-1)</f>
        <v>0</v>
      </c>
    </row>
    <row r="29" spans="1:9" s="38" customFormat="1" ht="19.5" customHeight="1" thickTop="1" x14ac:dyDescent="0.3">
      <c r="A29" s="45"/>
      <c r="B29" s="45"/>
      <c r="C29" s="45"/>
      <c r="D29" s="45"/>
      <c r="E29" s="45"/>
      <c r="F29" s="45"/>
      <c r="G29" s="45"/>
      <c r="H29" s="45"/>
      <c r="I29" s="3"/>
    </row>
    <row r="30" spans="1:9" s="38" customFormat="1" ht="19.5" customHeight="1" x14ac:dyDescent="0.3">
      <c r="A30" s="64" t="s">
        <v>68</v>
      </c>
      <c r="B30" s="64"/>
      <c r="C30" s="64"/>
      <c r="D30" s="64"/>
      <c r="E30" s="64"/>
      <c r="F30" s="64"/>
      <c r="G30" s="64"/>
      <c r="H30" s="64"/>
      <c r="I30" s="64"/>
    </row>
    <row r="31" spans="1:9" s="38" customFormat="1" ht="19.5" customHeight="1" x14ac:dyDescent="0.3">
      <c r="A31" s="61" t="s">
        <v>133</v>
      </c>
      <c r="B31" s="61"/>
      <c r="C31" s="61"/>
      <c r="D31" s="61"/>
      <c r="E31" s="61"/>
      <c r="F31" s="61"/>
      <c r="G31" s="61"/>
      <c r="H31" s="61"/>
      <c r="I31" s="61"/>
    </row>
    <row r="32" spans="1:9" s="38" customFormat="1" ht="19.5" customHeight="1" thickBot="1" x14ac:dyDescent="0.35">
      <c r="A32" s="62" t="s">
        <v>3</v>
      </c>
      <c r="B32" s="62"/>
      <c r="C32" s="62"/>
      <c r="D32" s="63"/>
      <c r="E32" s="63"/>
      <c r="F32" s="63"/>
      <c r="G32" s="63"/>
      <c r="H32" s="63"/>
      <c r="I32" s="33" t="s">
        <v>63</v>
      </c>
    </row>
    <row r="33" spans="1:9" s="38" customFormat="1" ht="19.5" customHeight="1" thickTop="1" x14ac:dyDescent="0.3">
      <c r="A33" s="47" t="s">
        <v>134</v>
      </c>
      <c r="B33" s="46"/>
      <c r="C33" s="46"/>
      <c r="D33" s="46"/>
      <c r="E33" s="46"/>
      <c r="F33" s="46"/>
      <c r="G33" s="46"/>
      <c r="H33" s="46"/>
      <c r="I33" s="4">
        <f>25000*12</f>
        <v>300000</v>
      </c>
    </row>
    <row r="34" spans="1:9" s="38" customFormat="1" ht="19.5" customHeight="1" x14ac:dyDescent="0.3">
      <c r="A34" s="47" t="s">
        <v>135</v>
      </c>
      <c r="B34" s="46"/>
      <c r="C34" s="46"/>
      <c r="D34" s="46"/>
      <c r="E34" s="46"/>
      <c r="F34" s="46"/>
      <c r="G34" s="46"/>
      <c r="H34" s="46"/>
      <c r="I34" s="4">
        <v>50000</v>
      </c>
    </row>
    <row r="35" spans="1:9" s="38" customFormat="1" ht="19.5" customHeight="1" thickBot="1" x14ac:dyDescent="0.35">
      <c r="A35" s="48" t="s">
        <v>29</v>
      </c>
      <c r="B35" s="8"/>
      <c r="C35" s="8"/>
      <c r="D35" s="8"/>
      <c r="E35" s="8"/>
      <c r="F35" s="8"/>
      <c r="G35" s="8"/>
      <c r="H35" s="8"/>
      <c r="I35" s="8">
        <f>I33-I34</f>
        <v>250000</v>
      </c>
    </row>
    <row r="36" spans="1:9" s="38" customFormat="1" ht="19.5" customHeight="1" thickTop="1" x14ac:dyDescent="0.3">
      <c r="A36" s="42"/>
      <c r="B36" s="42"/>
      <c r="C36" s="42"/>
      <c r="D36" s="42"/>
      <c r="E36" s="42"/>
      <c r="F36" s="42"/>
      <c r="G36" s="42"/>
      <c r="H36" s="42"/>
      <c r="I36" s="42"/>
    </row>
    <row r="37" spans="1:9" s="38" customFormat="1" ht="19.5" customHeight="1" x14ac:dyDescent="0.3">
      <c r="A37" s="66" t="s">
        <v>67</v>
      </c>
      <c r="B37" s="66"/>
      <c r="C37" s="66"/>
      <c r="D37" s="66"/>
      <c r="E37" s="66"/>
      <c r="F37" s="66"/>
      <c r="G37" s="66"/>
      <c r="H37" s="66"/>
      <c r="I37" s="66"/>
    </row>
    <row r="38" spans="1:9" s="38" customFormat="1" ht="19.5" customHeight="1" x14ac:dyDescent="0.3">
      <c r="A38" s="70" t="s">
        <v>58</v>
      </c>
      <c r="B38" s="70"/>
      <c r="C38" s="70"/>
      <c r="D38" s="66" t="s">
        <v>90</v>
      </c>
      <c r="E38" s="66"/>
      <c r="F38" s="66" t="s">
        <v>59</v>
      </c>
      <c r="G38" s="66"/>
      <c r="H38" s="66" t="s">
        <v>60</v>
      </c>
      <c r="I38" s="66"/>
    </row>
    <row r="39" spans="1:9" s="38" customFormat="1" ht="19.5" customHeight="1" x14ac:dyDescent="0.3">
      <c r="A39" s="71" t="s">
        <v>107</v>
      </c>
      <c r="B39" s="71"/>
      <c r="C39" s="71"/>
      <c r="D39" s="69" t="s">
        <v>65</v>
      </c>
      <c r="E39" s="69"/>
      <c r="F39" s="69" t="s">
        <v>106</v>
      </c>
      <c r="G39" s="69"/>
      <c r="H39" s="68" t="s">
        <v>149</v>
      </c>
      <c r="I39" s="68"/>
    </row>
    <row r="40" spans="1:9" s="38" customFormat="1" ht="19.5" customHeight="1" thickBot="1" x14ac:dyDescent="0.35">
      <c r="A40" s="62" t="s">
        <v>3</v>
      </c>
      <c r="B40" s="62"/>
      <c r="C40" s="62"/>
      <c r="D40" s="63" t="s">
        <v>61</v>
      </c>
      <c r="E40" s="63"/>
      <c r="F40" s="63" t="s">
        <v>62</v>
      </c>
      <c r="G40" s="63"/>
      <c r="H40" s="63"/>
      <c r="I40" s="33" t="s">
        <v>63</v>
      </c>
    </row>
    <row r="41" spans="1:9" s="38" customFormat="1" ht="19.5" customHeight="1" thickTop="1" x14ac:dyDescent="0.3">
      <c r="A41" s="74" t="s">
        <v>64</v>
      </c>
      <c r="B41" s="74"/>
      <c r="C41" s="74"/>
      <c r="D41" s="68">
        <v>0</v>
      </c>
      <c r="E41" s="68"/>
      <c r="F41" s="67">
        <f>'P&amp;L'!D8</f>
        <v>16421263</v>
      </c>
      <c r="G41" s="67"/>
      <c r="H41" s="11"/>
      <c r="I41" s="1">
        <f>SUM(C41:H41)</f>
        <v>16421263</v>
      </c>
    </row>
    <row r="42" spans="1:9" s="38" customFormat="1" ht="19.5" customHeight="1" thickBot="1" x14ac:dyDescent="0.35">
      <c r="A42" s="73" t="s">
        <v>91</v>
      </c>
      <c r="B42" s="73"/>
      <c r="C42" s="73"/>
      <c r="D42" s="72">
        <v>0</v>
      </c>
      <c r="E42" s="72"/>
      <c r="F42" s="72">
        <f>'P&amp;L'!B26</f>
        <v>406521</v>
      </c>
      <c r="G42" s="72"/>
      <c r="H42" s="10"/>
      <c r="I42" s="9">
        <f>SUM(C42:H42)</f>
        <v>406521</v>
      </c>
    </row>
    <row r="43" spans="1:9" s="38" customFormat="1" ht="19.5" customHeight="1" thickTop="1" x14ac:dyDescent="0.3">
      <c r="A43" s="1"/>
      <c r="B43" s="1"/>
      <c r="C43" s="1"/>
      <c r="D43" s="1"/>
      <c r="E43" s="1"/>
      <c r="F43" s="1"/>
      <c r="G43" s="1"/>
      <c r="H43" s="1"/>
      <c r="I43" s="1"/>
    </row>
    <row r="44" spans="1:9" s="38" customFormat="1" ht="19.5" customHeight="1" x14ac:dyDescent="0.3">
      <c r="A44" s="61" t="s">
        <v>66</v>
      </c>
      <c r="B44" s="61"/>
      <c r="C44" s="61"/>
      <c r="D44" s="61"/>
      <c r="E44" s="61"/>
      <c r="F44" s="61"/>
      <c r="G44" s="61"/>
      <c r="H44" s="61"/>
      <c r="I44" s="61"/>
    </row>
    <row r="45" spans="1:9" s="38" customFormat="1" ht="19.5" customHeight="1" thickBot="1" x14ac:dyDescent="0.35">
      <c r="A45" s="62" t="s">
        <v>3</v>
      </c>
      <c r="B45" s="62"/>
      <c r="C45" s="62"/>
      <c r="D45" s="63"/>
      <c r="E45" s="63"/>
      <c r="F45" s="63"/>
      <c r="G45" s="63"/>
      <c r="H45" s="63"/>
      <c r="I45" s="33" t="s">
        <v>63</v>
      </c>
    </row>
    <row r="46" spans="1:9" s="38" customFormat="1" ht="19.5" customHeight="1" thickTop="1" x14ac:dyDescent="0.3">
      <c r="A46" s="47" t="s">
        <v>69</v>
      </c>
      <c r="B46" s="46"/>
      <c r="C46" s="46"/>
      <c r="D46" s="46"/>
      <c r="E46" s="46"/>
      <c r="F46" s="46"/>
      <c r="G46" s="46"/>
      <c r="H46" s="46"/>
      <c r="I46" s="4">
        <v>4</v>
      </c>
    </row>
    <row r="47" spans="1:9" s="38" customFormat="1" ht="19.5" customHeight="1" x14ac:dyDescent="0.3">
      <c r="A47" s="47" t="s">
        <v>95</v>
      </c>
      <c r="B47" s="46"/>
      <c r="C47" s="46"/>
      <c r="D47" s="46"/>
      <c r="E47" s="46"/>
      <c r="F47" s="46"/>
      <c r="G47" s="46"/>
      <c r="H47" s="46"/>
      <c r="I47" s="4">
        <v>39899</v>
      </c>
    </row>
    <row r="48" spans="1:9" s="38" customFormat="1" ht="19.5" customHeight="1" thickBot="1" x14ac:dyDescent="0.35">
      <c r="A48" s="48" t="s">
        <v>29</v>
      </c>
      <c r="B48" s="8"/>
      <c r="C48" s="8"/>
      <c r="D48" s="8"/>
      <c r="E48" s="8"/>
      <c r="F48" s="8"/>
      <c r="G48" s="8"/>
      <c r="H48" s="8"/>
      <c r="I48" s="8">
        <f>SUM(I46:I47)</f>
        <v>39903</v>
      </c>
    </row>
    <row r="49" spans="1:9" s="38" customFormat="1" ht="19.5" customHeight="1" thickTop="1" x14ac:dyDescent="0.3">
      <c r="A49" s="47"/>
      <c r="B49" s="46"/>
      <c r="C49" s="46"/>
      <c r="D49" s="46"/>
      <c r="E49" s="46"/>
      <c r="F49" s="46"/>
      <c r="G49" s="46"/>
      <c r="H49" s="46"/>
      <c r="I49" s="4"/>
    </row>
    <row r="50" spans="1:9" s="38" customFormat="1" ht="19.5" customHeight="1" x14ac:dyDescent="0.3">
      <c r="A50" s="61" t="s">
        <v>70</v>
      </c>
      <c r="B50" s="61"/>
      <c r="C50" s="61"/>
      <c r="D50" s="61"/>
      <c r="E50" s="61"/>
      <c r="F50" s="61"/>
      <c r="G50" s="61"/>
      <c r="H50" s="61"/>
      <c r="I50" s="61"/>
    </row>
    <row r="51" spans="1:9" s="38" customFormat="1" ht="19.5" customHeight="1" thickBot="1" x14ac:dyDescent="0.35">
      <c r="A51" s="75" t="s">
        <v>71</v>
      </c>
      <c r="B51" s="75"/>
      <c r="C51" s="75"/>
      <c r="D51" s="36"/>
      <c r="E51" s="36" t="s">
        <v>4</v>
      </c>
      <c r="F51" s="36"/>
      <c r="G51" s="36"/>
      <c r="H51" s="78" t="s">
        <v>72</v>
      </c>
      <c r="I51" s="78"/>
    </row>
    <row r="52" spans="1:9" s="38" customFormat="1" ht="19.5" customHeight="1" thickTop="1" x14ac:dyDescent="0.3">
      <c r="A52" s="71" t="s">
        <v>73</v>
      </c>
      <c r="B52" s="71"/>
      <c r="C52" s="71"/>
      <c r="D52" s="41"/>
      <c r="E52" s="35">
        <v>0</v>
      </c>
      <c r="F52" s="35"/>
      <c r="G52" s="79" t="s">
        <v>132</v>
      </c>
      <c r="H52" s="79"/>
      <c r="I52" s="79"/>
    </row>
    <row r="53" spans="1:9" s="38" customFormat="1" ht="19.5" customHeight="1" x14ac:dyDescent="0.3">
      <c r="A53" s="71" t="s">
        <v>74</v>
      </c>
      <c r="B53" s="71"/>
      <c r="C53" s="71"/>
      <c r="D53" s="41"/>
      <c r="E53" s="34">
        <f>I46</f>
        <v>4</v>
      </c>
      <c r="F53" s="34"/>
      <c r="G53" s="77" t="s">
        <v>132</v>
      </c>
      <c r="H53" s="77"/>
      <c r="I53" s="77"/>
    </row>
    <row r="54" spans="1:9" s="38" customFormat="1" ht="19.5" customHeight="1" thickBot="1" x14ac:dyDescent="0.35">
      <c r="A54" s="75" t="s">
        <v>29</v>
      </c>
      <c r="B54" s="75"/>
      <c r="C54" s="75"/>
      <c r="D54" s="36"/>
      <c r="E54" s="36">
        <f>SUM(E52:G53)</f>
        <v>4</v>
      </c>
      <c r="F54" s="36"/>
      <c r="G54" s="36"/>
      <c r="H54" s="76">
        <f>SUM(H52:I53)</f>
        <v>0</v>
      </c>
      <c r="I54" s="76"/>
    </row>
    <row r="55" spans="1:9" s="38" customFormat="1" ht="19.5" customHeight="1" thickTop="1" x14ac:dyDescent="0.3">
      <c r="A55" s="39"/>
      <c r="B55" s="39"/>
      <c r="C55" s="39"/>
      <c r="D55" s="39"/>
      <c r="E55" s="39"/>
      <c r="F55" s="39"/>
      <c r="G55" s="39"/>
      <c r="H55" s="39"/>
      <c r="I55" s="29"/>
    </row>
    <row r="56" spans="1:9" s="38" customFormat="1" ht="19.5" customHeight="1" x14ac:dyDescent="0.3">
      <c r="A56" s="39"/>
      <c r="B56" s="39"/>
      <c r="C56" s="39"/>
      <c r="D56" s="39"/>
      <c r="E56" s="39"/>
      <c r="F56" s="39"/>
      <c r="G56" s="39"/>
      <c r="H56" s="39"/>
      <c r="I56" s="29"/>
    </row>
    <row r="57" spans="1:9" s="38" customFormat="1" ht="19.5" customHeight="1" x14ac:dyDescent="0.3">
      <c r="A57" s="39"/>
      <c r="B57" s="39"/>
      <c r="C57" s="39"/>
      <c r="D57" s="39"/>
      <c r="E57" s="39"/>
      <c r="F57" s="39"/>
      <c r="G57" s="39"/>
      <c r="H57" s="39"/>
      <c r="I57" s="29"/>
    </row>
    <row r="58" spans="1:9" s="38" customFormat="1" ht="19.5" customHeight="1" x14ac:dyDescent="0.3">
      <c r="A58" s="39"/>
      <c r="B58" s="39"/>
      <c r="C58" s="39"/>
      <c r="D58" s="39"/>
      <c r="E58" s="39"/>
      <c r="F58" s="39"/>
      <c r="G58" s="39"/>
      <c r="H58" s="39"/>
      <c r="I58" s="29"/>
    </row>
    <row r="60" spans="1:9" s="38" customFormat="1" ht="19.5" customHeight="1" x14ac:dyDescent="0.3">
      <c r="A60" s="39"/>
      <c r="B60" s="39"/>
      <c r="C60" s="39"/>
      <c r="D60" s="39"/>
      <c r="E60" s="39"/>
      <c r="F60" s="39"/>
      <c r="G60" s="39"/>
      <c r="H60" s="39"/>
      <c r="I60" s="29"/>
    </row>
    <row r="64" spans="1:9" s="38" customFormat="1" ht="19.5" customHeight="1" x14ac:dyDescent="0.3">
      <c r="A64" s="39"/>
      <c r="B64" s="39"/>
      <c r="C64" s="39"/>
      <c r="D64" s="39"/>
      <c r="E64" s="39"/>
      <c r="F64" s="39"/>
      <c r="G64" s="39"/>
      <c r="H64" s="39"/>
      <c r="I64" s="29"/>
    </row>
    <row r="65" spans="1:9" s="38" customFormat="1" ht="19.5" customHeight="1" x14ac:dyDescent="0.3">
      <c r="A65" s="39"/>
      <c r="B65" s="39"/>
      <c r="C65" s="39"/>
      <c r="D65" s="39"/>
      <c r="E65" s="39"/>
      <c r="F65" s="39"/>
      <c r="G65" s="39"/>
      <c r="H65" s="39"/>
      <c r="I65" s="29"/>
    </row>
    <row r="69" spans="1:9" s="38" customFormat="1" ht="19.5" customHeight="1" x14ac:dyDescent="0.3">
      <c r="A69" s="39"/>
      <c r="B69" s="39"/>
      <c r="C69" s="39"/>
      <c r="D69" s="39"/>
      <c r="E69" s="39"/>
      <c r="F69" s="39"/>
      <c r="G69" s="39"/>
      <c r="H69" s="39"/>
      <c r="I69" s="29"/>
    </row>
    <row r="71" spans="1:9" s="38" customFormat="1" ht="19.5" customHeight="1" x14ac:dyDescent="0.3">
      <c r="A71" s="39"/>
      <c r="B71" s="39"/>
      <c r="C71" s="39"/>
      <c r="D71" s="39"/>
      <c r="E71" s="39"/>
      <c r="F71" s="39"/>
      <c r="G71" s="39"/>
      <c r="H71" s="39"/>
      <c r="I71" s="29"/>
    </row>
    <row r="72" spans="1:9" s="38" customFormat="1" ht="19.5" customHeight="1" x14ac:dyDescent="0.3">
      <c r="A72" s="39"/>
      <c r="B72" s="39"/>
      <c r="C72" s="39"/>
      <c r="D72" s="39"/>
      <c r="E72" s="39"/>
      <c r="F72" s="39"/>
      <c r="G72" s="39"/>
      <c r="H72" s="39"/>
      <c r="I72" s="29"/>
    </row>
    <row r="75" spans="1:9" s="38" customFormat="1" ht="19.5" customHeight="1" x14ac:dyDescent="0.3">
      <c r="A75" s="39"/>
      <c r="B75" s="39"/>
      <c r="C75" s="39"/>
      <c r="D75" s="39"/>
      <c r="E75" s="39"/>
      <c r="F75" s="39"/>
      <c r="G75" s="39"/>
      <c r="H75" s="39"/>
      <c r="I75" s="29"/>
    </row>
  </sheetData>
  <mergeCells count="38">
    <mergeCell ref="A53:C53"/>
    <mergeCell ref="A54:C54"/>
    <mergeCell ref="H54:I54"/>
    <mergeCell ref="G53:I53"/>
    <mergeCell ref="A44:I44"/>
    <mergeCell ref="A50:I50"/>
    <mergeCell ref="A45:C45"/>
    <mergeCell ref="D45:E45"/>
    <mergeCell ref="F45:H45"/>
    <mergeCell ref="A51:C51"/>
    <mergeCell ref="H51:I51"/>
    <mergeCell ref="A52:C52"/>
    <mergeCell ref="G52:I52"/>
    <mergeCell ref="F42:G42"/>
    <mergeCell ref="A42:C42"/>
    <mergeCell ref="D42:E42"/>
    <mergeCell ref="A41:C41"/>
    <mergeCell ref="D41:E41"/>
    <mergeCell ref="A37:I37"/>
    <mergeCell ref="F41:G41"/>
    <mergeCell ref="H38:I38"/>
    <mergeCell ref="H39:I39"/>
    <mergeCell ref="F40:H40"/>
    <mergeCell ref="D40:E40"/>
    <mergeCell ref="A40:C40"/>
    <mergeCell ref="D38:E38"/>
    <mergeCell ref="D39:E39"/>
    <mergeCell ref="F38:G38"/>
    <mergeCell ref="F39:G39"/>
    <mergeCell ref="A38:C38"/>
    <mergeCell ref="A39:C39"/>
    <mergeCell ref="A31:I31"/>
    <mergeCell ref="A32:C32"/>
    <mergeCell ref="D32:E32"/>
    <mergeCell ref="F32:H32"/>
    <mergeCell ref="A4:I4"/>
    <mergeCell ref="A9:I9"/>
    <mergeCell ref="A30:I30"/>
  </mergeCells>
  <dataValidations count="2">
    <dataValidation type="list" allowBlank="1" showInputMessage="1" showErrorMessage="1" sqref="D39:E39" xr:uid="{29371840-C356-4F26-84EF-19F9CC6197CB}">
      <formula1>"Regular Income, Income u/s-44AD, Income u/s-44ADA"</formula1>
    </dataValidation>
    <dataValidation type="list" allowBlank="1" showInputMessage="1" showErrorMessage="1" sqref="A42:C42" xr:uid="{B7CA5DEA-610C-4175-8C63-5858FA17A113}">
      <formula1>"Profit as per P&amp;L A/c, Presumptive Income u/s-44AD"</formula1>
    </dataValidation>
  </dataValidations>
  <pageMargins left="0.95" right="0.7" top="0.5" bottom="0.75" header="0.3" footer="0.3"/>
  <pageSetup paperSize="9" scale="70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4"/>
  <sheetViews>
    <sheetView topLeftCell="A19" workbookViewId="0">
      <selection activeCell="D30" sqref="D30"/>
    </sheetView>
  </sheetViews>
  <sheetFormatPr defaultColWidth="9.109375" defaultRowHeight="22.5" customHeight="1" x14ac:dyDescent="0.3"/>
  <cols>
    <col min="1" max="1" width="40.5546875" style="23" customWidth="1"/>
    <col min="2" max="2" width="19" style="24" bestFit="1" customWidth="1"/>
    <col min="3" max="3" width="40.5546875" style="23" customWidth="1"/>
    <col min="4" max="4" width="20.5546875" style="24" bestFit="1" customWidth="1"/>
    <col min="5" max="7" width="9.109375" style="23"/>
    <col min="8" max="8" width="9.109375" style="24"/>
    <col min="9" max="16384" width="9.109375" style="23"/>
  </cols>
  <sheetData>
    <row r="1" spans="1:8" ht="30" customHeight="1" x14ac:dyDescent="0.3">
      <c r="A1" s="82" t="str">
        <f>Computation!H39</f>
        <v>M/S SRI RAM STORES</v>
      </c>
      <c r="B1" s="82"/>
      <c r="C1" s="82"/>
      <c r="D1" s="82"/>
    </row>
    <row r="2" spans="1:8" ht="22.5" customHeight="1" x14ac:dyDescent="0.3">
      <c r="A2" s="80" t="s">
        <v>150</v>
      </c>
      <c r="B2" s="80"/>
      <c r="C2" s="80"/>
      <c r="D2" s="80"/>
    </row>
    <row r="3" spans="1:8" ht="22.5" customHeight="1" x14ac:dyDescent="0.3">
      <c r="A3" s="80" t="str">
        <f>Computation!A2</f>
        <v>Address : Ram Nagari, Ayodhya, Uttar Pradesh - 224123</v>
      </c>
      <c r="B3" s="80"/>
      <c r="C3" s="80"/>
      <c r="D3" s="80"/>
    </row>
    <row r="5" spans="1:8" ht="22.5" customHeight="1" x14ac:dyDescent="0.3">
      <c r="A5" s="81" t="s">
        <v>139</v>
      </c>
      <c r="B5" s="81"/>
      <c r="C5" s="81"/>
      <c r="D5" s="81"/>
    </row>
    <row r="7" spans="1:8" ht="22.5" customHeight="1" thickBot="1" x14ac:dyDescent="0.35">
      <c r="A7" s="25" t="s">
        <v>3</v>
      </c>
      <c r="B7" s="26" t="s">
        <v>4</v>
      </c>
      <c r="C7" s="25" t="s">
        <v>3</v>
      </c>
      <c r="D7" s="26" t="s">
        <v>4</v>
      </c>
    </row>
    <row r="8" spans="1:8" ht="22.5" customHeight="1" thickTop="1" x14ac:dyDescent="0.3">
      <c r="A8" s="23" t="s">
        <v>5</v>
      </c>
      <c r="B8" s="24">
        <v>1854046</v>
      </c>
      <c r="C8" s="23" t="s">
        <v>50</v>
      </c>
      <c r="D8" s="24">
        <v>16421263</v>
      </c>
    </row>
    <row r="9" spans="1:8" ht="22.5" customHeight="1" x14ac:dyDescent="0.3">
      <c r="A9" s="23" t="s">
        <v>6</v>
      </c>
      <c r="B9" s="24">
        <v>16612459</v>
      </c>
      <c r="C9" s="23" t="s">
        <v>108</v>
      </c>
      <c r="D9" s="24">
        <v>223051</v>
      </c>
    </row>
    <row r="10" spans="1:8" ht="22.5" customHeight="1" x14ac:dyDescent="0.3">
      <c r="A10" s="23" t="s">
        <v>7</v>
      </c>
      <c r="B10" s="24">
        <f>D11-B8-B9</f>
        <v>32617</v>
      </c>
      <c r="C10" s="23" t="s">
        <v>11</v>
      </c>
      <c r="D10" s="24">
        <v>1854808</v>
      </c>
    </row>
    <row r="11" spans="1:8" s="27" customFormat="1" ht="22.5" customHeight="1" thickBot="1" x14ac:dyDescent="0.35">
      <c r="A11" s="25"/>
      <c r="B11" s="26">
        <f>SUM(B8:B10)</f>
        <v>18499122</v>
      </c>
      <c r="C11" s="25"/>
      <c r="D11" s="26">
        <f>SUM(D8:D10)</f>
        <v>18499122</v>
      </c>
      <c r="H11" s="22"/>
    </row>
    <row r="12" spans="1:8" ht="22.5" customHeight="1" thickTop="1" x14ac:dyDescent="0.3">
      <c r="A12" s="23" t="s">
        <v>109</v>
      </c>
      <c r="B12" s="24">
        <v>24000</v>
      </c>
      <c r="C12" s="23" t="s">
        <v>12</v>
      </c>
      <c r="D12" s="24">
        <f>B10</f>
        <v>32617</v>
      </c>
    </row>
    <row r="13" spans="1:8" ht="22.5" customHeight="1" x14ac:dyDescent="0.3">
      <c r="A13" s="23" t="s">
        <v>110</v>
      </c>
      <c r="B13" s="24">
        <v>15000</v>
      </c>
      <c r="C13" s="23" t="s">
        <v>116</v>
      </c>
      <c r="D13" s="24">
        <v>868214</v>
      </c>
    </row>
    <row r="14" spans="1:8" ht="22.5" customHeight="1" x14ac:dyDescent="0.3">
      <c r="A14" s="23" t="s">
        <v>46</v>
      </c>
      <c r="B14" s="24">
        <v>11036</v>
      </c>
    </row>
    <row r="15" spans="1:8" ht="22.5" customHeight="1" x14ac:dyDescent="0.3">
      <c r="A15" s="23" t="s">
        <v>111</v>
      </c>
      <c r="B15" s="24">
        <v>36521</v>
      </c>
    </row>
    <row r="16" spans="1:8" ht="22.5" customHeight="1" x14ac:dyDescent="0.3">
      <c r="A16" s="23" t="s">
        <v>117</v>
      </c>
      <c r="B16" s="24">
        <f>'Cap. &amp; Dep.'!I16</f>
        <v>3600</v>
      </c>
    </row>
    <row r="17" spans="1:8" ht="22.5" customHeight="1" x14ac:dyDescent="0.3">
      <c r="A17" s="23" t="s">
        <v>112</v>
      </c>
      <c r="B17" s="24">
        <v>78152</v>
      </c>
    </row>
    <row r="18" spans="1:8" ht="22.5" customHeight="1" x14ac:dyDescent="0.3">
      <c r="A18" s="23" t="s">
        <v>113</v>
      </c>
      <c r="B18" s="24">
        <v>37485</v>
      </c>
    </row>
    <row r="19" spans="1:8" ht="22.5" customHeight="1" x14ac:dyDescent="0.3">
      <c r="A19" s="23" t="s">
        <v>92</v>
      </c>
      <c r="B19" s="24">
        <v>3254</v>
      </c>
    </row>
    <row r="20" spans="1:8" ht="22.5" customHeight="1" x14ac:dyDescent="0.3">
      <c r="A20" s="23" t="s">
        <v>8</v>
      </c>
      <c r="B20" s="24">
        <v>18254</v>
      </c>
    </row>
    <row r="21" spans="1:8" ht="22.5" customHeight="1" x14ac:dyDescent="0.3">
      <c r="A21" s="23" t="s">
        <v>114</v>
      </c>
      <c r="B21" s="24">
        <v>66000</v>
      </c>
    </row>
    <row r="22" spans="1:8" ht="22.5" customHeight="1" x14ac:dyDescent="0.3">
      <c r="A22" s="23" t="s">
        <v>49</v>
      </c>
      <c r="B22" s="24">
        <v>168000</v>
      </c>
    </row>
    <row r="23" spans="1:8" ht="22.5" customHeight="1" x14ac:dyDescent="0.3">
      <c r="A23" s="23" t="s">
        <v>47</v>
      </c>
      <c r="B23" s="24">
        <v>15462</v>
      </c>
    </row>
    <row r="24" spans="1:8" ht="22.5" customHeight="1" x14ac:dyDescent="0.3">
      <c r="A24" s="23" t="s">
        <v>115</v>
      </c>
      <c r="B24" s="24">
        <v>17542</v>
      </c>
    </row>
    <row r="25" spans="1:8" ht="22.5" customHeight="1" x14ac:dyDescent="0.3">
      <c r="A25" s="23" t="s">
        <v>9</v>
      </c>
      <c r="B25" s="24">
        <v>4</v>
      </c>
    </row>
    <row r="26" spans="1:8" ht="22.5" customHeight="1" x14ac:dyDescent="0.3">
      <c r="A26" s="23" t="s">
        <v>10</v>
      </c>
      <c r="B26" s="22">
        <f>D27-(SUM(B12:B25))</f>
        <v>406521</v>
      </c>
    </row>
    <row r="27" spans="1:8" s="27" customFormat="1" ht="22.5" customHeight="1" thickBot="1" x14ac:dyDescent="0.35">
      <c r="A27" s="25"/>
      <c r="B27" s="26">
        <f>SUM(B12:B26)</f>
        <v>900831</v>
      </c>
      <c r="C27" s="25"/>
      <c r="D27" s="26">
        <f>SUM(D12:D26)</f>
        <v>900831</v>
      </c>
      <c r="H27" s="22"/>
    </row>
    <row r="28" spans="1:8" ht="22.5" customHeight="1" thickTop="1" x14ac:dyDescent="0.3"/>
    <row r="29" spans="1:8" ht="22.5" customHeight="1" x14ac:dyDescent="0.3">
      <c r="D29" s="22" t="s">
        <v>151</v>
      </c>
    </row>
    <row r="30" spans="1:8" ht="22.5" customHeight="1" x14ac:dyDescent="0.3">
      <c r="D30" s="22"/>
    </row>
    <row r="31" spans="1:8" ht="22.5" customHeight="1" x14ac:dyDescent="0.3">
      <c r="D31" s="22"/>
    </row>
    <row r="32" spans="1:8" ht="22.5" customHeight="1" x14ac:dyDescent="0.3">
      <c r="D32" s="22"/>
    </row>
    <row r="33" spans="4:4" ht="22.5" customHeight="1" x14ac:dyDescent="0.3">
      <c r="D33" s="22"/>
    </row>
    <row r="34" spans="4:4" ht="22.5" customHeight="1" x14ac:dyDescent="0.3">
      <c r="D34" s="22" t="s">
        <v>94</v>
      </c>
    </row>
  </sheetData>
  <mergeCells count="4">
    <mergeCell ref="A2:D2"/>
    <mergeCell ref="A5:D5"/>
    <mergeCell ref="A3:D3"/>
    <mergeCell ref="A1:D1"/>
  </mergeCells>
  <pageMargins left="0.95" right="0.7" top="0.75" bottom="0.75" header="0.3" footer="0.3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31"/>
  <sheetViews>
    <sheetView topLeftCell="A23" workbookViewId="0">
      <selection activeCell="A38" sqref="A38"/>
    </sheetView>
  </sheetViews>
  <sheetFormatPr defaultColWidth="9.109375" defaultRowHeight="24.6" x14ac:dyDescent="0.55000000000000004"/>
  <cols>
    <col min="1" max="1" width="31.44140625" style="13" customWidth="1"/>
    <col min="2" max="3" width="16.88671875" style="13" bestFit="1" customWidth="1"/>
    <col min="4" max="4" width="31.44140625" style="13" customWidth="1"/>
    <col min="5" max="6" width="16.88671875" style="13" bestFit="1" customWidth="1"/>
    <col min="7" max="7" width="9.109375" style="13"/>
    <col min="8" max="8" width="9.109375" style="14"/>
    <col min="9" max="16384" width="9.109375" style="13"/>
  </cols>
  <sheetData>
    <row r="1" spans="1:8" ht="34.799999999999997" x14ac:dyDescent="0.9">
      <c r="A1" s="83" t="str">
        <f>'P&amp;L'!A1:D1</f>
        <v>M/S SRI RAM STORES</v>
      </c>
      <c r="B1" s="83"/>
      <c r="C1" s="83"/>
      <c r="D1" s="83"/>
      <c r="E1" s="83"/>
      <c r="F1" s="83"/>
    </row>
    <row r="2" spans="1:8" x14ac:dyDescent="0.55000000000000004">
      <c r="A2" s="80" t="str">
        <f>'P&amp;L'!A2:D2</f>
        <v>(PROP : SRI RAM)</v>
      </c>
      <c r="B2" s="80"/>
      <c r="C2" s="80"/>
      <c r="D2" s="80"/>
      <c r="E2" s="80"/>
      <c r="F2" s="80"/>
    </row>
    <row r="3" spans="1:8" x14ac:dyDescent="0.55000000000000004">
      <c r="A3" s="80" t="str">
        <f>'P&amp;L'!A3:D3</f>
        <v>Address : Ram Nagari, Ayodhya, Uttar Pradesh - 224123</v>
      </c>
      <c r="B3" s="80"/>
      <c r="C3" s="80"/>
      <c r="D3" s="80"/>
      <c r="E3" s="80"/>
      <c r="F3" s="80"/>
    </row>
    <row r="4" spans="1:8" ht="16.5" customHeight="1" x14ac:dyDescent="0.55000000000000004">
      <c r="A4" s="80"/>
      <c r="B4" s="80"/>
      <c r="C4" s="80"/>
      <c r="D4" s="80"/>
      <c r="E4" s="80"/>
      <c r="F4" s="80"/>
    </row>
    <row r="5" spans="1:8" ht="21" customHeight="1" x14ac:dyDescent="0.55000000000000004">
      <c r="A5" s="85" t="s">
        <v>13</v>
      </c>
      <c r="B5" s="85"/>
      <c r="C5" s="85"/>
      <c r="D5" s="85"/>
      <c r="E5" s="85"/>
      <c r="F5" s="85"/>
    </row>
    <row r="6" spans="1:8" x14ac:dyDescent="0.55000000000000004">
      <c r="A6" s="80" t="s">
        <v>140</v>
      </c>
      <c r="B6" s="80"/>
      <c r="C6" s="80"/>
      <c r="D6" s="80"/>
      <c r="E6" s="80"/>
      <c r="F6" s="80"/>
    </row>
    <row r="8" spans="1:8" s="16" customFormat="1" ht="27" thickBot="1" x14ac:dyDescent="0.75">
      <c r="A8" s="15" t="s">
        <v>14</v>
      </c>
      <c r="B8" s="15" t="s">
        <v>42</v>
      </c>
      <c r="C8" s="15" t="s">
        <v>28</v>
      </c>
      <c r="D8" s="15" t="s">
        <v>15</v>
      </c>
      <c r="E8" s="15" t="s">
        <v>42</v>
      </c>
      <c r="F8" s="15" t="s">
        <v>28</v>
      </c>
      <c r="H8" s="17"/>
    </row>
    <row r="9" spans="1:8" ht="27" thickTop="1" x14ac:dyDescent="0.7">
      <c r="A9" s="18" t="s">
        <v>26</v>
      </c>
      <c r="D9" s="18" t="s">
        <v>20</v>
      </c>
      <c r="E9" s="16"/>
      <c r="F9" s="16"/>
    </row>
    <row r="10" spans="1:8" x14ac:dyDescent="0.55000000000000004">
      <c r="A10" s="13" t="s">
        <v>93</v>
      </c>
      <c r="B10" s="13">
        <f>'Cap. &amp; Dep.'!D11</f>
        <v>3155162</v>
      </c>
      <c r="C10" s="13">
        <f>B10</f>
        <v>3155162</v>
      </c>
      <c r="D10" s="13" t="s">
        <v>43</v>
      </c>
      <c r="E10" s="13">
        <f>'Cap. &amp; Dep.'!H16</f>
        <v>36000</v>
      </c>
    </row>
    <row r="11" spans="1:8" x14ac:dyDescent="0.55000000000000004">
      <c r="A11" s="13" t="s">
        <v>45</v>
      </c>
      <c r="D11" s="13" t="s">
        <v>44</v>
      </c>
      <c r="E11" s="19">
        <f>'Cap. &amp; Dep.'!I16</f>
        <v>3600</v>
      </c>
      <c r="F11" s="13">
        <f>E10-E11</f>
        <v>32400</v>
      </c>
    </row>
    <row r="13" spans="1:8" ht="26.4" x14ac:dyDescent="0.7">
      <c r="A13" s="18" t="s">
        <v>137</v>
      </c>
      <c r="D13" s="18" t="s">
        <v>21</v>
      </c>
    </row>
    <row r="14" spans="1:8" x14ac:dyDescent="0.55000000000000004">
      <c r="A14" s="13" t="s">
        <v>97</v>
      </c>
      <c r="B14" s="13">
        <v>0</v>
      </c>
      <c r="D14" s="13" t="s">
        <v>123</v>
      </c>
      <c r="E14" s="13">
        <f>'Cap. &amp; Dep.'!E23</f>
        <v>940810</v>
      </c>
    </row>
    <row r="15" spans="1:8" x14ac:dyDescent="0.55000000000000004">
      <c r="A15" s="13" t="s">
        <v>98</v>
      </c>
      <c r="B15" s="19">
        <v>0</v>
      </c>
      <c r="C15" s="13">
        <f>SUM(B14:B15)</f>
        <v>0</v>
      </c>
      <c r="D15" s="13" t="s">
        <v>48</v>
      </c>
      <c r="E15" s="19">
        <v>0</v>
      </c>
      <c r="F15" s="13">
        <f>SUM(E14:E15)</f>
        <v>940810</v>
      </c>
    </row>
    <row r="16" spans="1:8" ht="26.4" x14ac:dyDescent="0.7">
      <c r="A16" s="16"/>
    </row>
    <row r="17" spans="1:6" ht="26.4" x14ac:dyDescent="0.7">
      <c r="A17" s="18" t="s">
        <v>51</v>
      </c>
      <c r="D17" s="18" t="s">
        <v>22</v>
      </c>
    </row>
    <row r="18" spans="1:6" x14ac:dyDescent="0.55000000000000004">
      <c r="A18" s="13" t="s">
        <v>25</v>
      </c>
      <c r="B18" s="13">
        <v>431895</v>
      </c>
      <c r="D18" s="13" t="s">
        <v>126</v>
      </c>
      <c r="E18" s="13">
        <v>415791</v>
      </c>
    </row>
    <row r="19" spans="1:6" x14ac:dyDescent="0.55000000000000004">
      <c r="A19" s="13" t="s">
        <v>125</v>
      </c>
      <c r="B19" s="19">
        <v>15000</v>
      </c>
      <c r="C19" s="13">
        <f>SUM(B18:B19)</f>
        <v>446895</v>
      </c>
      <c r="D19" s="13" t="s">
        <v>127</v>
      </c>
      <c r="E19" s="13">
        <f>6653+8438</f>
        <v>15091</v>
      </c>
    </row>
    <row r="20" spans="1:6" x14ac:dyDescent="0.55000000000000004">
      <c r="D20" s="13" t="s">
        <v>23</v>
      </c>
      <c r="E20" s="13">
        <f>'P&amp;L'!D10</f>
        <v>1854808</v>
      </c>
    </row>
    <row r="21" spans="1:6" x14ac:dyDescent="0.55000000000000004">
      <c r="D21" s="13" t="s">
        <v>24</v>
      </c>
      <c r="E21" s="13">
        <v>238395</v>
      </c>
    </row>
    <row r="22" spans="1:6" x14ac:dyDescent="0.55000000000000004">
      <c r="B22" s="20"/>
      <c r="D22" s="13" t="s">
        <v>124</v>
      </c>
      <c r="E22" s="19">
        <f>'Cap. &amp; Dep.'!J23</f>
        <v>104762</v>
      </c>
      <c r="F22" s="13">
        <f>SUM(E18:E22)</f>
        <v>2628847</v>
      </c>
    </row>
    <row r="24" spans="1:6" ht="27" thickBot="1" x14ac:dyDescent="0.75">
      <c r="A24" s="84" t="s">
        <v>29</v>
      </c>
      <c r="B24" s="84"/>
      <c r="C24" s="21">
        <f>SUM(C10:C23)</f>
        <v>3602057</v>
      </c>
      <c r="D24" s="84" t="s">
        <v>29</v>
      </c>
      <c r="E24" s="84"/>
      <c r="F24" s="21">
        <f>SUM(F10:F23)</f>
        <v>3602057</v>
      </c>
    </row>
    <row r="25" spans="1:6" ht="25.2" thickTop="1" x14ac:dyDescent="0.55000000000000004">
      <c r="F25" s="13">
        <f>F24-C24</f>
        <v>0</v>
      </c>
    </row>
    <row r="26" spans="1:6" ht="26.4" x14ac:dyDescent="0.55000000000000004">
      <c r="F26" s="22" t="str">
        <f>'P&amp;L'!D29</f>
        <v>For, Sri Ram Stores</v>
      </c>
    </row>
    <row r="27" spans="1:6" ht="26.4" x14ac:dyDescent="0.55000000000000004">
      <c r="F27" s="22"/>
    </row>
    <row r="28" spans="1:6" ht="26.4" x14ac:dyDescent="0.55000000000000004">
      <c r="F28" s="22"/>
    </row>
    <row r="29" spans="1:6" ht="26.4" x14ac:dyDescent="0.55000000000000004">
      <c r="F29" s="22"/>
    </row>
    <row r="30" spans="1:6" ht="26.4" x14ac:dyDescent="0.55000000000000004">
      <c r="F30" s="22"/>
    </row>
    <row r="31" spans="1:6" ht="26.4" x14ac:dyDescent="0.55000000000000004">
      <c r="F31" s="22" t="str">
        <f>'P&amp;L'!D34</f>
        <v>(Proprietor)</v>
      </c>
    </row>
  </sheetData>
  <mergeCells count="8">
    <mergeCell ref="A1:F1"/>
    <mergeCell ref="A24:B24"/>
    <mergeCell ref="D24:E24"/>
    <mergeCell ref="A5:F5"/>
    <mergeCell ref="A6:F6"/>
    <mergeCell ref="A2:F2"/>
    <mergeCell ref="A3:F3"/>
    <mergeCell ref="A4:F4"/>
  </mergeCells>
  <pageMargins left="0.7" right="0.7" top="0.75" bottom="0.75" header="0.3" footer="0.3"/>
  <pageSetup paperSize="9" scale="6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30"/>
  <sheetViews>
    <sheetView tabSelected="1" topLeftCell="A15" workbookViewId="0">
      <selection activeCell="B29" sqref="B29"/>
    </sheetView>
  </sheetViews>
  <sheetFormatPr defaultColWidth="9.109375" defaultRowHeight="24.6" x14ac:dyDescent="0.3"/>
  <cols>
    <col min="1" max="1" width="5.88671875" style="23" customWidth="1"/>
    <col min="2" max="2" width="23" style="23" customWidth="1"/>
    <col min="3" max="3" width="7.109375" style="23" customWidth="1"/>
    <col min="4" max="4" width="19.33203125" style="23" customWidth="1"/>
    <col min="5" max="5" width="16.88671875" style="23" customWidth="1"/>
    <col min="6" max="6" width="13" style="23" customWidth="1"/>
    <col min="7" max="7" width="12.33203125" style="23" customWidth="1"/>
    <col min="8" max="8" width="14.77734375" style="23" bestFit="1" customWidth="1"/>
    <col min="9" max="9" width="13.5546875" style="23" customWidth="1"/>
    <col min="10" max="10" width="15.5546875" style="23" customWidth="1"/>
    <col min="11" max="11" width="9.109375" style="23"/>
    <col min="12" max="12" width="9.5546875" style="23" bestFit="1" customWidth="1"/>
    <col min="13" max="16384" width="9.109375" style="23"/>
  </cols>
  <sheetData>
    <row r="1" spans="2:10" ht="32.25" customHeight="1" x14ac:dyDescent="0.3">
      <c r="B1" s="86" t="s">
        <v>82</v>
      </c>
      <c r="C1" s="86"/>
      <c r="D1" s="86"/>
      <c r="E1" s="86"/>
      <c r="F1" s="86"/>
      <c r="G1" s="86"/>
      <c r="H1" s="86"/>
      <c r="I1" s="85" t="s">
        <v>141</v>
      </c>
      <c r="J1" s="85"/>
    </row>
    <row r="2" spans="2:10" ht="24.75" customHeight="1" x14ac:dyDescent="0.3">
      <c r="B2" s="89" t="str">
        <f>BS!A1</f>
        <v>M/S SRI RAM STORES</v>
      </c>
      <c r="C2" s="89"/>
      <c r="D2" s="89"/>
      <c r="E2" s="89"/>
      <c r="F2" s="89"/>
      <c r="G2" s="89"/>
      <c r="H2" s="89"/>
      <c r="I2" s="85" t="s">
        <v>142</v>
      </c>
      <c r="J2" s="85"/>
    </row>
    <row r="3" spans="2:10" s="49" customFormat="1" ht="20.25" customHeight="1" x14ac:dyDescent="0.3">
      <c r="B3" s="89"/>
      <c r="C3" s="89"/>
      <c r="D3" s="89"/>
      <c r="E3" s="89"/>
      <c r="F3" s="89"/>
      <c r="G3" s="89"/>
      <c r="H3" s="89"/>
    </row>
    <row r="4" spans="2:10" s="49" customFormat="1" ht="23.25" customHeight="1" x14ac:dyDescent="0.3">
      <c r="B4" s="37" t="s">
        <v>103</v>
      </c>
      <c r="C4" s="50"/>
      <c r="D4" s="50" t="s">
        <v>27</v>
      </c>
      <c r="F4" s="37"/>
      <c r="G4" s="37"/>
    </row>
    <row r="5" spans="2:10" s="49" customFormat="1" ht="23.25" customHeight="1" thickBot="1" x14ac:dyDescent="0.35">
      <c r="B5" s="51" t="s">
        <v>3</v>
      </c>
      <c r="C5" s="51"/>
      <c r="D5" s="52" t="s">
        <v>28</v>
      </c>
    </row>
    <row r="6" spans="2:10" s="49" customFormat="1" ht="23.25" customHeight="1" thickTop="1" x14ac:dyDescent="0.3">
      <c r="B6" s="87" t="s">
        <v>16</v>
      </c>
      <c r="C6" s="87"/>
      <c r="D6" s="49">
        <v>2462631</v>
      </c>
    </row>
    <row r="7" spans="2:10" s="49" customFormat="1" ht="23.25" customHeight="1" x14ac:dyDescent="0.3">
      <c r="B7" s="87" t="s">
        <v>17</v>
      </c>
      <c r="C7" s="87"/>
      <c r="D7" s="49">
        <f>408422+87836</f>
        <v>496258</v>
      </c>
    </row>
    <row r="8" spans="2:10" s="49" customFormat="1" ht="23.25" customHeight="1" x14ac:dyDescent="0.3">
      <c r="B8" s="87" t="s">
        <v>18</v>
      </c>
      <c r="C8" s="87"/>
      <c r="D8" s="49">
        <f>Computation!I14</f>
        <v>696424</v>
      </c>
    </row>
    <row r="9" spans="2:10" s="49" customFormat="1" ht="23.25" customHeight="1" x14ac:dyDescent="0.3">
      <c r="B9" s="95" t="s">
        <v>29</v>
      </c>
      <c r="C9" s="95"/>
      <c r="D9" s="53">
        <f>SUM(D6:D8)</f>
        <v>3655313</v>
      </c>
    </row>
    <row r="10" spans="2:10" s="49" customFormat="1" ht="23.25" customHeight="1" x14ac:dyDescent="0.3">
      <c r="B10" s="87" t="s">
        <v>19</v>
      </c>
      <c r="C10" s="87"/>
      <c r="D10" s="49">
        <f>447748+12500+39903</f>
        <v>500151</v>
      </c>
    </row>
    <row r="11" spans="2:10" s="49" customFormat="1" ht="23.25" customHeight="1" thickBot="1" x14ac:dyDescent="0.35">
      <c r="B11" s="94" t="s">
        <v>30</v>
      </c>
      <c r="C11" s="94"/>
      <c r="D11" s="51">
        <f>D9-D10</f>
        <v>3155162</v>
      </c>
    </row>
    <row r="12" spans="2:10" s="49" customFormat="1" ht="23.25" customHeight="1" thickTop="1" x14ac:dyDescent="0.3"/>
    <row r="13" spans="2:10" s="49" customFormat="1" ht="23.25" customHeight="1" x14ac:dyDescent="0.3">
      <c r="B13" s="37" t="s">
        <v>31</v>
      </c>
      <c r="J13" s="28" t="s">
        <v>41</v>
      </c>
    </row>
    <row r="14" spans="2:10" s="38" customFormat="1" ht="87" customHeight="1" thickBot="1" x14ac:dyDescent="0.35">
      <c r="B14" s="54" t="s">
        <v>3</v>
      </c>
      <c r="C14" s="54" t="s">
        <v>32</v>
      </c>
      <c r="D14" s="54" t="s">
        <v>33</v>
      </c>
      <c r="E14" s="54" t="s">
        <v>34</v>
      </c>
      <c r="F14" s="54" t="s">
        <v>35</v>
      </c>
      <c r="G14" s="54" t="s">
        <v>36</v>
      </c>
      <c r="H14" s="54" t="s">
        <v>37</v>
      </c>
      <c r="I14" s="54" t="s">
        <v>38</v>
      </c>
      <c r="J14" s="54" t="s">
        <v>39</v>
      </c>
    </row>
    <row r="15" spans="2:10" s="49" customFormat="1" ht="27" customHeight="1" thickTop="1" x14ac:dyDescent="0.3">
      <c r="B15" s="23" t="s">
        <v>40</v>
      </c>
      <c r="C15" s="60">
        <v>0.1</v>
      </c>
      <c r="D15" s="49">
        <v>36000</v>
      </c>
      <c r="E15" s="49">
        <v>0</v>
      </c>
      <c r="F15" s="49">
        <v>0</v>
      </c>
      <c r="G15" s="49">
        <v>0</v>
      </c>
      <c r="H15" s="49">
        <f>D15+E15+F15-G15</f>
        <v>36000</v>
      </c>
      <c r="I15" s="49">
        <f>ROUND(D15*C15+E15*C15+F15*C15/2,-0.1)</f>
        <v>3600</v>
      </c>
      <c r="J15" s="49">
        <f>H15-I15</f>
        <v>32400</v>
      </c>
    </row>
    <row r="16" spans="2:10" s="37" customFormat="1" ht="27" customHeight="1" thickBot="1" x14ac:dyDescent="0.35">
      <c r="B16" s="55" t="s">
        <v>29</v>
      </c>
      <c r="C16" s="51"/>
      <c r="D16" s="51">
        <f t="shared" ref="D16:J16" si="0">SUM(D15:D15)</f>
        <v>36000</v>
      </c>
      <c r="E16" s="51">
        <f t="shared" si="0"/>
        <v>0</v>
      </c>
      <c r="F16" s="51">
        <f t="shared" si="0"/>
        <v>0</v>
      </c>
      <c r="G16" s="51">
        <f t="shared" si="0"/>
        <v>0</v>
      </c>
      <c r="H16" s="51">
        <f t="shared" si="0"/>
        <v>36000</v>
      </c>
      <c r="I16" s="51">
        <f t="shared" si="0"/>
        <v>3600</v>
      </c>
      <c r="J16" s="51">
        <f t="shared" si="0"/>
        <v>32400</v>
      </c>
    </row>
    <row r="17" spans="2:10" ht="25.2" thickTop="1" x14ac:dyDescent="0.3"/>
    <row r="18" spans="2:10" ht="28.8" x14ac:dyDescent="0.75">
      <c r="B18" s="56" t="s">
        <v>102</v>
      </c>
      <c r="C18" s="57"/>
      <c r="D18" s="57"/>
      <c r="E18" s="58" t="s">
        <v>99</v>
      </c>
      <c r="G18" s="56" t="s">
        <v>104</v>
      </c>
      <c r="H18" s="57"/>
      <c r="I18" s="57"/>
      <c r="J18" s="58" t="s">
        <v>101</v>
      </c>
    </row>
    <row r="19" spans="2:10" ht="27" thickBot="1" x14ac:dyDescent="0.75">
      <c r="B19" s="92" t="s">
        <v>100</v>
      </c>
      <c r="C19" s="92"/>
      <c r="D19" s="90" t="s">
        <v>30</v>
      </c>
      <c r="E19" s="90"/>
      <c r="G19" s="92" t="s">
        <v>100</v>
      </c>
      <c r="H19" s="92"/>
      <c r="I19" s="90" t="s">
        <v>30</v>
      </c>
      <c r="J19" s="90"/>
    </row>
    <row r="20" spans="2:10" ht="25.2" thickTop="1" x14ac:dyDescent="0.55000000000000004">
      <c r="B20" s="91" t="s">
        <v>118</v>
      </c>
      <c r="C20" s="91"/>
      <c r="D20" s="13"/>
      <c r="E20" s="13">
        <v>23154</v>
      </c>
      <c r="G20" s="91" t="s">
        <v>122</v>
      </c>
      <c r="H20" s="91"/>
      <c r="I20" s="13"/>
      <c r="J20" s="13">
        <v>8458</v>
      </c>
    </row>
    <row r="21" spans="2:10" x14ac:dyDescent="0.55000000000000004">
      <c r="B21" s="91" t="s">
        <v>119</v>
      </c>
      <c r="C21" s="91"/>
      <c r="D21" s="13"/>
      <c r="E21" s="13">
        <v>671342</v>
      </c>
      <c r="G21" s="91" t="s">
        <v>121</v>
      </c>
      <c r="H21" s="91"/>
      <c r="I21" s="13"/>
      <c r="J21" s="13">
        <v>96304</v>
      </c>
    </row>
    <row r="22" spans="2:10" x14ac:dyDescent="0.55000000000000004">
      <c r="B22" s="91" t="s">
        <v>120</v>
      </c>
      <c r="C22" s="91"/>
      <c r="D22" s="19"/>
      <c r="E22" s="19">
        <v>246314</v>
      </c>
      <c r="G22" s="93"/>
      <c r="H22" s="93"/>
      <c r="I22" s="19"/>
      <c r="J22" s="19"/>
    </row>
    <row r="23" spans="2:10" ht="27" thickBot="1" x14ac:dyDescent="0.75">
      <c r="B23" s="88" t="s">
        <v>29</v>
      </c>
      <c r="C23" s="88"/>
      <c r="D23" s="21"/>
      <c r="E23" s="21">
        <f>SUM(E20:E22)</f>
        <v>940810</v>
      </c>
      <c r="G23" s="88" t="s">
        <v>29</v>
      </c>
      <c r="H23" s="88"/>
      <c r="I23" s="21"/>
      <c r="J23" s="21">
        <f>SUM(J20:J22)</f>
        <v>104762</v>
      </c>
    </row>
    <row r="24" spans="2:10" ht="27" thickTop="1" x14ac:dyDescent="0.7">
      <c r="B24" s="59"/>
      <c r="C24" s="59"/>
      <c r="D24" s="17"/>
      <c r="E24" s="17"/>
    </row>
    <row r="25" spans="2:10" ht="26.4" x14ac:dyDescent="0.3">
      <c r="J25" s="22" t="str">
        <f>BS!F26</f>
        <v>For, Sri Ram Stores</v>
      </c>
    </row>
    <row r="26" spans="2:10" ht="26.4" x14ac:dyDescent="0.3">
      <c r="J26" s="22"/>
    </row>
    <row r="27" spans="2:10" ht="26.4" x14ac:dyDescent="0.3">
      <c r="J27" s="22"/>
    </row>
    <row r="28" spans="2:10" ht="26.4" x14ac:dyDescent="0.3">
      <c r="J28" s="22"/>
    </row>
    <row r="29" spans="2:10" ht="26.4" x14ac:dyDescent="0.3">
      <c r="J29" s="22"/>
    </row>
    <row r="30" spans="2:10" ht="26.4" x14ac:dyDescent="0.3">
      <c r="J30" s="22" t="str">
        <f>BS!F31</f>
        <v>(Proprietor)</v>
      </c>
    </row>
  </sheetData>
  <mergeCells count="22">
    <mergeCell ref="G23:H23"/>
    <mergeCell ref="B2:H3"/>
    <mergeCell ref="I19:J19"/>
    <mergeCell ref="G20:H20"/>
    <mergeCell ref="G21:H21"/>
    <mergeCell ref="B22:C22"/>
    <mergeCell ref="B23:C23"/>
    <mergeCell ref="G19:H19"/>
    <mergeCell ref="G22:H22"/>
    <mergeCell ref="B19:C19"/>
    <mergeCell ref="D19:E19"/>
    <mergeCell ref="B20:C20"/>
    <mergeCell ref="B21:C21"/>
    <mergeCell ref="B11:C11"/>
    <mergeCell ref="B9:C9"/>
    <mergeCell ref="B10:C10"/>
    <mergeCell ref="B1:H1"/>
    <mergeCell ref="B6:C6"/>
    <mergeCell ref="I1:J1"/>
    <mergeCell ref="B7:C7"/>
    <mergeCell ref="B8:C8"/>
    <mergeCell ref="I2:J2"/>
  </mergeCells>
  <pageMargins left="0.5" right="0.25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Computation</vt:lpstr>
      <vt:lpstr>P&amp;L</vt:lpstr>
      <vt:lpstr>BS</vt:lpstr>
      <vt:lpstr>Cap. &amp; Dep.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2025-07-30T18:31:14Z</dcterms:modified>
</cp:coreProperties>
</file>